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chiesa\Desktop\"/>
    </mc:Choice>
  </mc:AlternateContent>
  <workbookProtection workbookAlgorithmName="SHA-512" workbookHashValue="dgBcWABUDYGnZiA20fH6FwZGHVR0/eOqWCh4YJtumL5p9XmFtOY9JTB3pvEyzqh80SMx0zFBrUtrF2XR5SXVvA==" workbookSaltValue="jYV1uI+bFrxSlvVssUM8uw==" workbookSpinCount="100000" lockStructure="1"/>
  <bookViews>
    <workbookView xWindow="-120" yWindow="-120" windowWidth="29040" windowHeight="15840" tabRatio="710"/>
  </bookViews>
  <sheets>
    <sheet name="ANAGRAFICA" sheetId="2" r:id="rId1"/>
    <sheet name="A. CURSUS STUDIORUM" sheetId="3" r:id="rId2"/>
    <sheet name="B. ESP. PROFESSIONALI" sheetId="4" r:id="rId3"/>
    <sheet name="C. ESP. VALUTAZIONE" sheetId="5" r:id="rId4"/>
    <sheet name="MOTIVAZIONI" sheetId="6" r:id="rId5"/>
    <sheet name="ELENCHI" sheetId="7" state="hidden" r:id="rId6"/>
    <sheet name="DATI" sheetId="8" state="hidden" r:id="rId7"/>
  </sheets>
  <definedNames>
    <definedName name="_Toc413678669" localSheetId="5">ELENCHI!$B$47</definedName>
    <definedName name="_Toc413678670" localSheetId="5">ELENCHI!$B$48</definedName>
    <definedName name="_Toc413678671" localSheetId="5">ELENCHI!$B$49</definedName>
    <definedName name="ads1_motivazioni_cs">MOTIVAZIONI!$D$22</definedName>
    <definedName name="ads1_motivazioni_ep">MOTIVAZIONI!$D$35</definedName>
    <definedName name="ads1_principale">ANAGRAFICA!$D$54</definedName>
    <definedName name="ads1_secondaria">ANAGRAFICA!$D$55</definedName>
    <definedName name="ads1_terziaria">ANAGRAFICA!$D$56</definedName>
    <definedName name="ads2_motivazioni_cs">MOTIVAZIONI!$D$50</definedName>
    <definedName name="ads2_motivazioni_ep">MOTIVAZIONI!$D$64</definedName>
    <definedName name="ads2_principale">ANAGRAFICA!$D$59</definedName>
    <definedName name="ads2_secondaria">ANAGRAFICA!$D$60</definedName>
    <definedName name="ads2_terziaria">ANAGRAFICA!$D$61</definedName>
    <definedName name="AEROSPAZIO">ELENCHI!$B$2:$B$7</definedName>
    <definedName name="AGROALIMENTARE">ELENCHI!$B$8:$B$11</definedName>
    <definedName name="_xlnm.Print_Area" localSheetId="1">'A. CURSUS STUDIORUM'!$C$6:$D$50</definedName>
    <definedName name="_xlnm.Print_Area" localSheetId="0">ANAGRAFICA!$C$6:$D$61</definedName>
    <definedName name="_xlnm.Print_Area" localSheetId="2">'B. ESP. PROFESSIONALI'!$C$6:$D$131</definedName>
    <definedName name="_xlnm.Print_Area" localSheetId="3">'C. ESP. VALUTAZIONE'!$C$6:$D$37</definedName>
    <definedName name="_xlnm.Print_Area" localSheetId="4">MOTIVAZIONI!$C$6:$D$64</definedName>
    <definedName name="aree_specializzazione">ELENCHI!$A$2:$A$10</definedName>
    <definedName name="bando1_ambito">'C. ESP. VALUTAZIONE'!$D$13</definedName>
    <definedName name="bando1_anno">'C. ESP. VALUTAZIONE'!$D$17</definedName>
    <definedName name="bando1_descr">'C. ESP. VALUTAZIONE'!$D$16</definedName>
    <definedName name="bando1_ente">'C. ESP. VALUTAZIONE'!$D$12</definedName>
    <definedName name="bando1_inv_medio">'C. ESP. VALUTAZIONE'!$D$19</definedName>
    <definedName name="bando1_misura">'C. ESP. VALUTAZIONE'!$D$15</definedName>
    <definedName name="bando1_proj_val">'C. ESP. VALUTAZIONE'!$D$18</definedName>
    <definedName name="bando1_tema">'C. ESP. VALUTAZIONE'!$D$14</definedName>
    <definedName name="bando2_ambito">'C. ESP. VALUTAZIONE'!$D$22</definedName>
    <definedName name="bando2_anno">'C. ESP. VALUTAZIONE'!$D$26</definedName>
    <definedName name="bando2_descr">'C. ESP. VALUTAZIONE'!$D$25</definedName>
    <definedName name="bando2_ente">'C. ESP. VALUTAZIONE'!$D$21</definedName>
    <definedName name="bando2_inv_medio">'C. ESP. VALUTAZIONE'!$D$28</definedName>
    <definedName name="bando2_misura">'C. ESP. VALUTAZIONE'!$D$24</definedName>
    <definedName name="bando2_proj_val">'C. ESP. VALUTAZIONE'!$D$27</definedName>
    <definedName name="bando2_tema">'C. ESP. VALUTAZIONE'!$D$23</definedName>
    <definedName name="bando3_ambito">'C. ESP. VALUTAZIONE'!$D$31</definedName>
    <definedName name="bando3_anno">'C. ESP. VALUTAZIONE'!$D$35</definedName>
    <definedName name="bando3_descr">'C. ESP. VALUTAZIONE'!$D$34</definedName>
    <definedName name="bando3_ente">'C. ESP. VALUTAZIONE'!$D$30</definedName>
    <definedName name="bando3_inv_medio">'C. ESP. VALUTAZIONE'!$D$37</definedName>
    <definedName name="bando3_misura">'C. ESP. VALUTAZIONE'!$D$33</definedName>
    <definedName name="bando3_proj_val">'C. ESP. VALUTAZIONE'!$D$36</definedName>
    <definedName name="bando3_tema">'C. ESP. VALUTAZIONE'!$D$32</definedName>
    <definedName name="bgt_proj">ELENCHI!$G$21:$G$26</definedName>
    <definedName name="candidatura">ANAGRAFICA!$D$7</definedName>
    <definedName name="cap_domicilio">ANAGRAFICA!$D$27</definedName>
    <definedName name="cap_residenza">ANAGRAFICA!$D$22</definedName>
    <definedName name="cellulare">ANAGRAFICA!$D$35</definedName>
    <definedName name="codice_fiscale">ANAGRAFICA!$D$30</definedName>
    <definedName name="cognome">ANAGRAFICA!$D$12</definedName>
    <definedName name="COMPETITIVITÀ_IMPRESE">ELENCHI!$B$61:$B$65</definedName>
    <definedName name="comune_domicilio">ANAGRAFICA!$D$26</definedName>
    <definedName name="comune_nascita">ANAGRAFICA!$D$16</definedName>
    <definedName name="comune_residenza">ANAGRAFICA!$D$21</definedName>
    <definedName name="cs1_anno">'A. CURSUS STUDIORUM'!#REF!</definedName>
    <definedName name="cs1_certif">'A. CURSUS STUDIORUM'!#REF!</definedName>
    <definedName name="cs1_durata">'A. CURSUS STUDIORUM'!#REF!</definedName>
    <definedName name="cs1_presso">'A. CURSUS STUDIORUM'!#REF!</definedName>
    <definedName name="cs1_tema">'A. CURSUS STUDIORUM'!#REF!</definedName>
    <definedName name="cs2_anno">'A. CURSUS STUDIORUM'!#REF!</definedName>
    <definedName name="cs2_certif">'A. CURSUS STUDIORUM'!#REF!</definedName>
    <definedName name="cs2_durata">'A. CURSUS STUDIORUM'!#REF!</definedName>
    <definedName name="cs2_presso">'A. CURSUS STUDIORUM'!#REF!</definedName>
    <definedName name="cs2_tema">'A. CURSUS STUDIORUM'!#REF!</definedName>
    <definedName name="cs3_anno">'A. CURSUS STUDIORUM'!#REF!</definedName>
    <definedName name="cs3_certif">'A. CURSUS STUDIORUM'!#REF!</definedName>
    <definedName name="cs3_durata">'A. CURSUS STUDIORUM'!#REF!</definedName>
    <definedName name="cs3_presso">'A. CURSUS STUDIORUM'!#REF!</definedName>
    <definedName name="cs3_tema">'A. CURSUS STUDIORUM'!#REF!</definedName>
    <definedName name="cs4_anno">'A. CURSUS STUDIORUM'!#REF!</definedName>
    <definedName name="cs4_certif">'A. CURSUS STUDIORUM'!#REF!</definedName>
    <definedName name="cs4_durata">'A. CURSUS STUDIORUM'!#REF!</definedName>
    <definedName name="cs4_presso">'A. CURSUS STUDIORUM'!#REF!</definedName>
    <definedName name="cs4_tema">'A. CURSUS STUDIORUM'!#REF!</definedName>
    <definedName name="cs5_anno">'A. CURSUS STUDIORUM'!#REF!</definedName>
    <definedName name="cs5_certif">'A. CURSUS STUDIORUM'!#REF!</definedName>
    <definedName name="cs5_durata">'A. CURSUS STUDIORUM'!#REF!</definedName>
    <definedName name="cs5_presso">'A. CURSUS STUDIORUM'!#REF!</definedName>
    <definedName name="cs5_tema">'A. CURSUS STUDIORUM'!#REF!</definedName>
    <definedName name="data_nascita">ANAGRAFICA!$D$18</definedName>
    <definedName name="dot_anno">'A. CURSUS STUDIORUM'!$D$38</definedName>
    <definedName name="dot_presso">'A. CURSUS STUDIORUM'!$D$39</definedName>
    <definedName name="dot_tema">'A. CURSUS STUDIORUM'!$D$37</definedName>
    <definedName name="dot_titolo">'A. CURSUS STUDIORUM'!$D$40</definedName>
    <definedName name="dot_voto">'A. CURSUS STUDIORUM'!$D$41</definedName>
    <definedName name="ECOINDUSTRIA">ELENCHI!$B$12:$B$21</definedName>
    <definedName name="elenco_ambito">ELENCHI!$D$8:$D$10</definedName>
    <definedName name="elenco_ambito_attivita">ELENCHI!$D$13:$D$14</definedName>
    <definedName name="elenco_dim_tipo">ELENCHI!$F$2:$F$8</definedName>
    <definedName name="elenco_laurea">ELENCHI!$E$2:$E$3</definedName>
    <definedName name="elenco_lingue">ELENCHI!$D$2:$D$5</definedName>
    <definedName name="elenco_proj">ELENCHI!$F$21:$F$25</definedName>
    <definedName name="elenco_pubblic">ELENCHI!$F$11:$F$14</definedName>
    <definedName name="elenco_riferimento">ELENCHI!$D$17:$D$19</definedName>
    <definedName name="elenco_sesso">ELENCHI!$C$2:$C$3</definedName>
    <definedName name="elenco_tematica">ELENCHI!$F$17:$F$18</definedName>
    <definedName name="email">ANAGRAFICA!$D$37</definedName>
    <definedName name="ep1_ambito">'B. ESP. PROFESSIONALI'!$D$19</definedName>
    <definedName name="ep1_attivita">'B. ESP. PROFESSIONALI'!$D$21</definedName>
    <definedName name="ep1_comune">'B. ESP. PROFESSIONALI'!$D$15</definedName>
    <definedName name="ep1_denominazione">'B. ESP. PROFESSIONALI'!$D$14</definedName>
    <definedName name="ep1_dimensione">'B. ESP. PROFESSIONALI'!$D$17</definedName>
    <definedName name="ep1_fine">'B. ESP. PROFESSIONALI'!$D$13</definedName>
    <definedName name="ep1_inizio">'B. ESP. PROFESSIONALI'!$D$12</definedName>
    <definedName name="ep1_provincia">'B. ESP. PROFESSIONALI'!$D$16</definedName>
    <definedName name="ep1_resp">'B. ESP. PROFESSIONALI'!$D$22</definedName>
    <definedName name="ep1_rife">'B. ESP. PROFESSIONALI'!$D$20</definedName>
    <definedName name="ep1_settore">'B. ESP. PROFESSIONALI'!$D$18</definedName>
    <definedName name="ep10_ambito">'B. ESP. PROFESSIONALI'!$D$127</definedName>
    <definedName name="ep10_attivita">'B. ESP. PROFESSIONALI'!$D$129</definedName>
    <definedName name="ep10_comune">'B. ESP. PROFESSIONALI'!$D$123</definedName>
    <definedName name="ep10_denominazione">'B. ESP. PROFESSIONALI'!$D$122</definedName>
    <definedName name="ep10_dimensione">'B. ESP. PROFESSIONALI'!$D$125</definedName>
    <definedName name="ep10_fine">'B. ESP. PROFESSIONALI'!$D$121</definedName>
    <definedName name="ep10_inizio">'B. ESP. PROFESSIONALI'!$D$120</definedName>
    <definedName name="ep10_provincia">'B. ESP. PROFESSIONALI'!$D$124</definedName>
    <definedName name="ep10_resp">'B. ESP. PROFESSIONALI'!$D$130</definedName>
    <definedName name="ep10_rife">'B. ESP. PROFESSIONALI'!$D$128</definedName>
    <definedName name="ep10_settore">'B. ESP. PROFESSIONALI'!$D$126</definedName>
    <definedName name="ep2_ambito">'B. ESP. PROFESSIONALI'!$D$31</definedName>
    <definedName name="ep2_attivita">'B. ESP. PROFESSIONALI'!$D$33</definedName>
    <definedName name="ep2_comune">'B. ESP. PROFESSIONALI'!$D$27</definedName>
    <definedName name="ep2_denominazione">'B. ESP. PROFESSIONALI'!$D$26</definedName>
    <definedName name="ep2_dimensione">'B. ESP. PROFESSIONALI'!$D$29</definedName>
    <definedName name="ep2_fine">'B. ESP. PROFESSIONALI'!$D$25</definedName>
    <definedName name="ep2_inizio">'B. ESP. PROFESSIONALI'!$D$24</definedName>
    <definedName name="ep2_provincia">'B. ESP. PROFESSIONALI'!$D$28</definedName>
    <definedName name="ep2_resp">'B. ESP. PROFESSIONALI'!$D$34</definedName>
    <definedName name="ep2_rife">'B. ESP. PROFESSIONALI'!$D$32</definedName>
    <definedName name="ep2_settore">'B. ESP. PROFESSIONALI'!$D$30</definedName>
    <definedName name="ep3_ambito">'B. ESP. PROFESSIONALI'!$D$43</definedName>
    <definedName name="ep3_attivita">'B. ESP. PROFESSIONALI'!$D$45</definedName>
    <definedName name="ep3_comune">'B. ESP. PROFESSIONALI'!$D$39</definedName>
    <definedName name="ep3_denominazione">'B. ESP. PROFESSIONALI'!$D$38</definedName>
    <definedName name="ep3_dimensione">'B. ESP. PROFESSIONALI'!$D$41</definedName>
    <definedName name="ep3_fine">'B. ESP. PROFESSIONALI'!$D$37</definedName>
    <definedName name="ep3_inizio">'B. ESP. PROFESSIONALI'!$D$36</definedName>
    <definedName name="ep3_provincia">'B. ESP. PROFESSIONALI'!$D$40</definedName>
    <definedName name="ep3_resp">'B. ESP. PROFESSIONALI'!$D$46</definedName>
    <definedName name="ep3_rife">'B. ESP. PROFESSIONALI'!$D$44</definedName>
    <definedName name="ep3_settore">'B. ESP. PROFESSIONALI'!$D$42</definedName>
    <definedName name="ep4_ambito">'B. ESP. PROFESSIONALI'!$D$55</definedName>
    <definedName name="ep4_attivita">'B. ESP. PROFESSIONALI'!$D$57</definedName>
    <definedName name="ep4_comune">'B. ESP. PROFESSIONALI'!$D$51</definedName>
    <definedName name="ep4_denominazione">'B. ESP. PROFESSIONALI'!$D$50</definedName>
    <definedName name="ep4_dimensione">'B. ESP. PROFESSIONALI'!$D$53</definedName>
    <definedName name="ep4_fine">'B. ESP. PROFESSIONALI'!$D$49</definedName>
    <definedName name="ep4_inizio">'B. ESP. PROFESSIONALI'!$D$48</definedName>
    <definedName name="ep4_provincia">'B. ESP. PROFESSIONALI'!$D$52</definedName>
    <definedName name="ep4_resp">'B. ESP. PROFESSIONALI'!$D$58</definedName>
    <definedName name="ep4_rife">'B. ESP. PROFESSIONALI'!$D$56</definedName>
    <definedName name="ep4_settore">'B. ESP. PROFESSIONALI'!$D$54</definedName>
    <definedName name="ep5_ambito">'B. ESP. PROFESSIONALI'!$D$67</definedName>
    <definedName name="ep5_attivita">'B. ESP. PROFESSIONALI'!$D$69</definedName>
    <definedName name="ep5_comune">'B. ESP. PROFESSIONALI'!$D$63</definedName>
    <definedName name="ep5_denominazione">'B. ESP. PROFESSIONALI'!$D$62</definedName>
    <definedName name="ep5_dimensione">'B. ESP. PROFESSIONALI'!$D$65</definedName>
    <definedName name="ep5_fine">'B. ESP. PROFESSIONALI'!$D$61</definedName>
    <definedName name="ep5_inizio">'B. ESP. PROFESSIONALI'!$D$60</definedName>
    <definedName name="ep5_provincia">'B. ESP. PROFESSIONALI'!$D$64</definedName>
    <definedName name="ep5_resp">'B. ESP. PROFESSIONALI'!$D$70</definedName>
    <definedName name="ep5_rife">'B. ESP. PROFESSIONALI'!$D$68</definedName>
    <definedName name="ep5_settore">'B. ESP. PROFESSIONALI'!$D$66</definedName>
    <definedName name="ep6_ambito">'B. ESP. PROFESSIONALI'!$D$79</definedName>
    <definedName name="ep6_attivita">'B. ESP. PROFESSIONALI'!$D$81</definedName>
    <definedName name="ep6_comune">'B. ESP. PROFESSIONALI'!$D$75</definedName>
    <definedName name="ep6_denominazione">'B. ESP. PROFESSIONALI'!$D$74</definedName>
    <definedName name="ep6_dimensione">'B. ESP. PROFESSIONALI'!$D$77</definedName>
    <definedName name="ep6_fine">'B. ESP. PROFESSIONALI'!$D$73</definedName>
    <definedName name="ep6_inizio">'B. ESP. PROFESSIONALI'!$D$72</definedName>
    <definedName name="ep6_provincia">'B. ESP. PROFESSIONALI'!$D$76</definedName>
    <definedName name="ep6_resp">'B. ESP. PROFESSIONALI'!$D$82</definedName>
    <definedName name="ep6_rife">'B. ESP. PROFESSIONALI'!$D$80</definedName>
    <definedName name="ep6_settore">'B. ESP. PROFESSIONALI'!$D$78</definedName>
    <definedName name="ep7_ambito">'B. ESP. PROFESSIONALI'!$D$91</definedName>
    <definedName name="ep7_attivita">'B. ESP. PROFESSIONALI'!$D$93</definedName>
    <definedName name="ep7_comune">'B. ESP. PROFESSIONALI'!$D$87</definedName>
    <definedName name="ep7_denominazione">'B. ESP. PROFESSIONALI'!$D$86</definedName>
    <definedName name="ep7_dimensione">'B. ESP. PROFESSIONALI'!$D$89</definedName>
    <definedName name="ep7_fine">'B. ESP. PROFESSIONALI'!$D$85</definedName>
    <definedName name="ep7_inizio">'B. ESP. PROFESSIONALI'!$D$84</definedName>
    <definedName name="ep7_provincia">'B. ESP. PROFESSIONALI'!$D$88</definedName>
    <definedName name="ep7_resp">'B. ESP. PROFESSIONALI'!$D$94</definedName>
    <definedName name="ep7_rife">'B. ESP. PROFESSIONALI'!$D$92</definedName>
    <definedName name="ep7_settore">'B. ESP. PROFESSIONALI'!$D$90</definedName>
    <definedName name="ep8_ambito">'B. ESP. PROFESSIONALI'!$D$103</definedName>
    <definedName name="ep8_attivita">'B. ESP. PROFESSIONALI'!$D$105</definedName>
    <definedName name="ep8_comune">'B. ESP. PROFESSIONALI'!$D$99</definedName>
    <definedName name="ep8_denominazione">'B. ESP. PROFESSIONALI'!$D$98</definedName>
    <definedName name="ep8_dimensione">'B. ESP. PROFESSIONALI'!$D$101</definedName>
    <definedName name="ep8_fine">'B. ESP. PROFESSIONALI'!$D$97</definedName>
    <definedName name="ep8_inizio">'B. ESP. PROFESSIONALI'!$D$96</definedName>
    <definedName name="ep8_provincia">'B. ESP. PROFESSIONALI'!$D$100</definedName>
    <definedName name="ep8_resp">'B. ESP. PROFESSIONALI'!$D$106</definedName>
    <definedName name="ep8_rife">'B. ESP. PROFESSIONALI'!$D$104</definedName>
    <definedName name="ep8_settore">'B. ESP. PROFESSIONALI'!$D$102</definedName>
    <definedName name="ep9_ambito">'B. ESP. PROFESSIONALI'!$D$115</definedName>
    <definedName name="ep9_attivita">'B. ESP. PROFESSIONALI'!$D$117</definedName>
    <definedName name="ep9_comune">'B. ESP. PROFESSIONALI'!$D$111</definedName>
    <definedName name="ep9_denominazione">'B. ESP. PROFESSIONALI'!$D$110</definedName>
    <definedName name="ep9_dimensione">'B. ESP. PROFESSIONALI'!$D$113</definedName>
    <definedName name="ep9_fine">'B. ESP. PROFESSIONALI'!$D$109</definedName>
    <definedName name="ep9_inizio">'B. ESP. PROFESSIONALI'!$D$108</definedName>
    <definedName name="ep9_provincia">'B. ESP. PROFESSIONALI'!$D$112</definedName>
    <definedName name="ep9_resp">'B. ESP. PROFESSIONALI'!$D$118</definedName>
    <definedName name="ep9_rife">'B. ESP. PROFESSIONALI'!$D$116</definedName>
    <definedName name="ep9_settore">'B. ESP. PROFESSIONALI'!$D$114</definedName>
    <definedName name="fax">ANAGRAFICA!$D$36</definedName>
    <definedName name="GESTIONE_AZIENDALE">ELENCHI!$B$63:$B$64</definedName>
    <definedName name="indirizzo_domicilio">ANAGRAFICA!$D$25</definedName>
    <definedName name="indirizzo_residenza">ANAGRAFICA!$D$20</definedName>
    <definedName name="INDUSTRIA_DELLA_SALUTE">ELENCHI!$B$27:$B$32</definedName>
    <definedName name="INDUSTRIE_CREATIVE_E_CULTURALI">ELENCHI!$B$22:$B$26</definedName>
    <definedName name="intestatario_partita_iva">ANAGRAFICA!$D$32</definedName>
    <definedName name="istruzioni_bianco">ANAGRAFICA!$D$1</definedName>
    <definedName name="istruzioni_giallo">ANAGRAFICA!$D$2</definedName>
    <definedName name="istruzioni_rosso">ANAGRAFICA!$D$4</definedName>
    <definedName name="istruzioni_verde">ANAGRAFICA!$D$3</definedName>
    <definedName name="l1_anno">'A. CURSUS STUDIORUM'!$D$13</definedName>
    <definedName name="l1_presso">'A. CURSUS STUDIORUM'!$D$14</definedName>
    <definedName name="l1_tema">'A. CURSUS STUDIORUM'!$D$12</definedName>
    <definedName name="l1_tipo">'A. CURSUS STUDIORUM'!$D$11</definedName>
    <definedName name="l1_titolo">'A. CURSUS STUDIORUM'!$D$15</definedName>
    <definedName name="l1_voto">'A. CURSUS STUDIORUM'!$D$16</definedName>
    <definedName name="l11_anno">'A. CURSUS STUDIORUM'!$D$19</definedName>
    <definedName name="l11_presso">'A. CURSUS STUDIORUM'!$D$20</definedName>
    <definedName name="l11_tema">'A. CURSUS STUDIORUM'!$D$18</definedName>
    <definedName name="l11_titolo">'A. CURSUS STUDIORUM'!$D$21</definedName>
    <definedName name="l2_anno">'A. CURSUS STUDIORUM'!$D$25</definedName>
    <definedName name="l2_presso">'A. CURSUS STUDIORUM'!$D$26</definedName>
    <definedName name="l2_tema">'A. CURSUS STUDIORUM'!$D$24</definedName>
    <definedName name="l2_tipo">'A. CURSUS STUDIORUM'!$D$23</definedName>
    <definedName name="l2_titolo">'A. CURSUS STUDIORUM'!$D$27</definedName>
    <definedName name="l2_voto">'A. CURSUS STUDIORUM'!$D$28</definedName>
    <definedName name="l21_anno">'A. CURSUS STUDIORUM'!$D$31</definedName>
    <definedName name="l21_presso">'A. CURSUS STUDIORUM'!$D$32</definedName>
    <definedName name="l21_tema">'A. CURSUS STUDIORUM'!$D$30</definedName>
    <definedName name="l21_titolo">'A. CURSUS STUDIORUM'!$D$33</definedName>
    <definedName name="lingua_madre">ANAGRAFICA!$D$42</definedName>
    <definedName name="lingua1">ANAGRAFICA!$D$43</definedName>
    <definedName name="lingua1_livello">ANAGRAFICA!$D$44</definedName>
    <definedName name="lingua2">ANAGRAFICA!$D$45</definedName>
    <definedName name="lingua2_livello">ANAGRAFICA!$D$46</definedName>
    <definedName name="lingua3">ANAGRAFICA!$D$47</definedName>
    <definedName name="lingua3_livello">ANAGRAFICA!$D$48</definedName>
    <definedName name="livello_proj">ELENCHI!$G$2:$G$5</definedName>
    <definedName name="m2l_anno">'A. CURSUS STUDIORUM'!$D$46</definedName>
    <definedName name="m2l_presso">'A. CURSUS STUDIORUM'!$D$47</definedName>
    <definedName name="m2l_tema">'A. CURSUS STUDIORUM'!$D$45</definedName>
    <definedName name="m2l_titolo">'A. CURSUS STUDIORUM'!$D$48</definedName>
    <definedName name="m2l_voto">'A. CURSUS STUDIORUM'!$D$49</definedName>
    <definedName name="Macroaree">ELENCHI!$A$2:$A$12</definedName>
    <definedName name="MANIFATTURIERO_AVANZATO">ELENCHI!$B$33:$B$37</definedName>
    <definedName name="MOBILITÀ_SOSTENIBILE">ELENCHI!$B$38:$B$41</definedName>
    <definedName name="nome">ANAGRAFICA!$D$11</definedName>
    <definedName name="partita_iva">ANAGRAFICA!$D$31</definedName>
    <definedName name="partner_proj">ELENCHI!$G$15:$G$18</definedName>
    <definedName name="pec">ANAGRAFICA!$D$38</definedName>
    <definedName name="provincia_domicilio">ANAGRAFICA!$D$28</definedName>
    <definedName name="provincia_nascita">ANAGRAFICA!$D$17</definedName>
    <definedName name="provincia_residenza">ANAGRAFICA!$D$23</definedName>
    <definedName name="pub1_anno">'B. ESP. PROFESSIONALI'!#REF!</definedName>
    <definedName name="pub1_rife">'B. ESP. PROFESSIONALI'!#REF!</definedName>
    <definedName name="pub1_riferibile">'B. ESP. PROFESSIONALI'!#REF!</definedName>
    <definedName name="pub1_tipo">'B. ESP. PROFESSIONALI'!#REF!</definedName>
    <definedName name="pub1_titolo">'B. ESP. PROFESSIONALI'!#REF!</definedName>
    <definedName name="pub2_anno">'B. ESP. PROFESSIONALI'!#REF!</definedName>
    <definedName name="pub2_rife">'B. ESP. PROFESSIONALI'!#REF!</definedName>
    <definedName name="pub2_riferibile">'B. ESP. PROFESSIONALI'!#REF!</definedName>
    <definedName name="pub2_tipo">'B. ESP. PROFESSIONALI'!#REF!</definedName>
    <definedName name="pub2_titolo">'B. ESP. PROFESSIONALI'!#REF!</definedName>
    <definedName name="pub3_anno">'B. ESP. PROFESSIONALI'!#REF!</definedName>
    <definedName name="pub3_rife">'B. ESP. PROFESSIONALI'!#REF!</definedName>
    <definedName name="pub3_riferibile">'B. ESP. PROFESSIONALI'!#REF!</definedName>
    <definedName name="pub3_tipo">'B. ESP. PROFESSIONALI'!#REF!</definedName>
    <definedName name="pub3_titolo">'B. ESP. PROFESSIONALI'!#REF!</definedName>
    <definedName name="pub4_anno">'B. ESP. PROFESSIONALI'!#REF!</definedName>
    <definedName name="pub4_rife">'B. ESP. PROFESSIONALI'!#REF!</definedName>
    <definedName name="pub4_riferibile">'B. ESP. PROFESSIONALI'!#REF!</definedName>
    <definedName name="pub4_tipo">'B. ESP. PROFESSIONALI'!#REF!</definedName>
    <definedName name="pub4_titolo">'B. ESP. PROFESSIONALI'!#REF!</definedName>
    <definedName name="pub5_anno">'B. ESP. PROFESSIONALI'!#REF!</definedName>
    <definedName name="pub5_rife">'B. ESP. PROFESSIONALI'!#REF!</definedName>
    <definedName name="pub5_riferibile">'B. ESP. PROFESSIONALI'!#REF!</definedName>
    <definedName name="pub5_tipo">'B. ESP. PROFESSIONALI'!#REF!</definedName>
    <definedName name="pub5_titolo">'B. ESP. PROFESSIONALI'!#REF!</definedName>
    <definedName name="ruolo_proj">ELENCHI!$G$29:$G$35</definedName>
    <definedName name="sesso">ANAGRAFICA!$D$13</definedName>
    <definedName name="SMART_CITIES_AND_COMMUNITIES">ELENCHI!$B$42:$B$49</definedName>
    <definedName name="spec_principale">ANAGRAFICA!$D$53</definedName>
    <definedName name="spec_secondaria">ANAGRAFICA!$D$58</definedName>
    <definedName name="stato_nascita">ANAGRAFICA!$D$15</definedName>
    <definedName name="TECNOLOGIE_DIGITALI_E_CIBERNETICHE">ELENCHI!$B$58:$B$60</definedName>
    <definedName name="TECNOLOGIE_INDUSTRIALI_ABILITANTI">ELENCHI!$B$50:$B$57</definedName>
    <definedName name="telefono">ANAGRAFICA!$D$34</definedName>
    <definedName name="tempo_proj">ELENCHI!$G$8:$G$12</definedName>
    <definedName name="_xlnm.Print_Titles" localSheetId="1">'A. CURSUS STUDIORUM'!$6:$8</definedName>
    <definedName name="_xlnm.Print_Titles" localSheetId="2">'B. ESP. PROFESSIONALI'!$6:$8</definedName>
    <definedName name="_xlnm.Print_Titles" localSheetId="3">'C. ESP. VALUTAZIONE'!$6:$8</definedName>
    <definedName name="_xlnm.Print_Titles" localSheetId="4">MOTIVAZIONI!$6:$8</definedName>
  </definedNames>
  <calcPr calcId="162913"/>
</workbook>
</file>

<file path=xl/calcChain.xml><?xml version="1.0" encoding="utf-8"?>
<calcChain xmlns="http://schemas.openxmlformats.org/spreadsheetml/2006/main">
  <c r="FT2" i="8" l="1"/>
  <c r="FI2" i="8"/>
  <c r="EX2" i="8"/>
  <c r="EM2" i="8"/>
  <c r="EB2" i="8"/>
  <c r="DQ2" i="8"/>
  <c r="DF2" i="8"/>
  <c r="CU2" i="8"/>
  <c r="CJ2" i="8"/>
  <c r="BY2" i="8"/>
  <c r="FS2" i="8"/>
  <c r="FH2" i="8"/>
  <c r="EW2" i="8"/>
  <c r="EL2" i="8"/>
  <c r="EA2" i="8"/>
  <c r="DP2" i="8"/>
  <c r="DE2" i="8"/>
  <c r="CT2" i="8"/>
  <c r="CI2" i="8"/>
  <c r="BX2" i="8"/>
  <c r="GX2" i="8"/>
  <c r="GW2" i="8"/>
  <c r="GV2" i="8"/>
  <c r="GU2" i="8"/>
  <c r="GT2" i="8"/>
  <c r="GS2" i="8"/>
  <c r="GR2" i="8"/>
  <c r="GQ2" i="8"/>
  <c r="GP2" i="8"/>
  <c r="GO2" i="8"/>
  <c r="GN2" i="8"/>
  <c r="GM2" i="8"/>
  <c r="GL2" i="8"/>
  <c r="GK2" i="8"/>
  <c r="GJ2" i="8"/>
  <c r="GI2" i="8"/>
  <c r="GH2" i="8"/>
  <c r="GG2" i="8"/>
  <c r="GF2" i="8"/>
  <c r="GE2" i="8"/>
  <c r="GD2" i="8"/>
  <c r="GC2" i="8"/>
  <c r="GB2" i="8"/>
  <c r="GA2" i="8"/>
  <c r="FZ2" i="8"/>
  <c r="FY2" i="8"/>
  <c r="FX2" i="8"/>
  <c r="FW2" i="8"/>
  <c r="FV2" i="8"/>
  <c r="FU2" i="8"/>
  <c r="FR2" i="8"/>
  <c r="FQ2" i="8"/>
  <c r="FP2" i="8"/>
  <c r="FO2" i="8"/>
  <c r="FN2" i="8"/>
  <c r="FM2" i="8"/>
  <c r="FL2" i="8"/>
  <c r="FK2" i="8"/>
  <c r="FJ2" i="8"/>
  <c r="FG2" i="8"/>
  <c r="FF2" i="8"/>
  <c r="FE2" i="8"/>
  <c r="FD2" i="8"/>
  <c r="FC2" i="8"/>
  <c r="FB2" i="8"/>
  <c r="FA2" i="8"/>
  <c r="EZ2" i="8"/>
  <c r="EY2" i="8"/>
  <c r="EV2" i="8"/>
  <c r="EU2" i="8"/>
  <c r="ET2" i="8"/>
  <c r="ES2" i="8"/>
  <c r="ER2" i="8"/>
  <c r="EQ2" i="8"/>
  <c r="EP2" i="8"/>
  <c r="EO2" i="8"/>
  <c r="EN2" i="8"/>
  <c r="EK2" i="8"/>
  <c r="EJ2" i="8"/>
  <c r="EI2" i="8"/>
  <c r="EH2" i="8"/>
  <c r="EG2" i="8"/>
  <c r="EF2" i="8"/>
  <c r="EE2" i="8"/>
  <c r="ED2" i="8"/>
  <c r="EC2" i="8"/>
  <c r="DZ2" i="8"/>
  <c r="DY2" i="8"/>
  <c r="DX2" i="8"/>
  <c r="DW2" i="8"/>
  <c r="DV2" i="8"/>
  <c r="DU2" i="8"/>
  <c r="DT2" i="8"/>
  <c r="DS2" i="8"/>
  <c r="DR2" i="8"/>
  <c r="DO2" i="8"/>
  <c r="DN2" i="8"/>
  <c r="DM2" i="8"/>
  <c r="DL2" i="8"/>
  <c r="DK2" i="8"/>
  <c r="DJ2" i="8"/>
  <c r="DI2" i="8"/>
  <c r="DH2" i="8"/>
  <c r="DG2" i="8"/>
  <c r="DD2" i="8"/>
  <c r="DC2" i="8"/>
  <c r="DB2" i="8"/>
  <c r="DA2" i="8"/>
  <c r="CZ2" i="8"/>
  <c r="CY2" i="8"/>
  <c r="CX2" i="8"/>
  <c r="CW2" i="8"/>
  <c r="CV2" i="8"/>
  <c r="CS2" i="8"/>
  <c r="CR2" i="8"/>
  <c r="CQ2" i="8"/>
  <c r="CP2" i="8"/>
  <c r="CO2" i="8"/>
  <c r="CN2" i="8"/>
  <c r="CM2" i="8"/>
  <c r="CL2" i="8"/>
  <c r="CK2" i="8"/>
  <c r="CH2" i="8"/>
  <c r="CG2" i="8"/>
  <c r="CF2" i="8"/>
  <c r="CE2" i="8"/>
  <c r="CD2" i="8"/>
  <c r="CC2" i="8"/>
  <c r="CB2" i="8"/>
  <c r="CA2" i="8"/>
  <c r="BZ2" i="8"/>
  <c r="BW2" i="8"/>
  <c r="BV2" i="8"/>
  <c r="BU2" i="8"/>
  <c r="BT2" i="8"/>
  <c r="BS2" i="8"/>
  <c r="BQ2" i="8"/>
  <c r="BR2" i="8"/>
  <c r="BP2" i="8"/>
  <c r="BO2" i="8"/>
  <c r="BN2" i="8"/>
  <c r="BM2" i="8"/>
  <c r="BL2" i="8"/>
  <c r="BK2" i="8"/>
  <c r="BJ2" i="8"/>
  <c r="BI2" i="8"/>
  <c r="BH2" i="8"/>
  <c r="BG2" i="8"/>
  <c r="BF2" i="8"/>
  <c r="BE2" i="8"/>
  <c r="BD2" i="8"/>
  <c r="BC2" i="8"/>
  <c r="BB2" i="8"/>
  <c r="BA2" i="8"/>
  <c r="AZ2" i="8"/>
  <c r="AY2" i="8"/>
  <c r="AX2" i="8"/>
  <c r="AW2" i="8"/>
  <c r="AV2" i="8"/>
  <c r="AU2" i="8"/>
  <c r="AT2" i="8"/>
  <c r="AS2" i="8"/>
  <c r="AR2" i="8"/>
  <c r="AQ2" i="8"/>
  <c r="AO2" i="8"/>
  <c r="AP2" i="8"/>
  <c r="AN2" i="8"/>
  <c r="AM2" i="8"/>
  <c r="AL2" i="8"/>
  <c r="AK2" i="8"/>
  <c r="AJ2" i="8"/>
  <c r="AH2" i="8"/>
  <c r="AG2" i="8"/>
  <c r="AF2" i="8"/>
  <c r="AI2" i="8"/>
  <c r="AE2" i="8"/>
  <c r="AD2" i="8"/>
  <c r="AC2" i="8"/>
  <c r="AB2" i="8"/>
  <c r="AA2" i="8"/>
  <c r="Z2" i="8"/>
  <c r="Y2" i="8"/>
  <c r="X2" i="8"/>
  <c r="W2" i="8"/>
  <c r="V2" i="8"/>
  <c r="U2" i="8"/>
  <c r="T2" i="8"/>
  <c r="S2" i="8"/>
  <c r="R2" i="8"/>
  <c r="Q2" i="8"/>
  <c r="P2" i="8"/>
  <c r="O2" i="8"/>
  <c r="M2" i="8"/>
  <c r="N2" i="8"/>
  <c r="L2" i="8"/>
  <c r="K2" i="8"/>
  <c r="I2" i="8"/>
  <c r="J2" i="8"/>
  <c r="H2" i="8"/>
  <c r="G2" i="8"/>
  <c r="F2" i="8"/>
  <c r="E2" i="8"/>
  <c r="D2" i="8"/>
  <c r="C2" i="8"/>
  <c r="B2" i="8"/>
  <c r="A2" i="8"/>
  <c r="D42" i="6"/>
  <c r="D14" i="6"/>
  <c r="D41" i="6"/>
  <c r="D40" i="6"/>
  <c r="D39" i="6"/>
  <c r="D61" i="6"/>
  <c r="D60" i="6"/>
  <c r="D59" i="6"/>
  <c r="D58" i="6"/>
  <c r="D57" i="6"/>
  <c r="D56" i="6"/>
  <c r="D55" i="6"/>
  <c r="D54" i="6"/>
  <c r="D53" i="6"/>
  <c r="D52" i="6"/>
  <c r="D47" i="6"/>
  <c r="D46" i="6"/>
  <c r="D45" i="6"/>
  <c r="D44" i="6"/>
  <c r="D33" i="6"/>
  <c r="D32" i="6"/>
  <c r="D31" i="6"/>
  <c r="D30" i="6"/>
  <c r="D29" i="6"/>
  <c r="D28" i="6"/>
  <c r="D27" i="6"/>
  <c r="D26" i="6"/>
  <c r="D25" i="6"/>
  <c r="D24" i="6"/>
  <c r="D19" i="6" l="1"/>
  <c r="D18" i="6"/>
  <c r="D17" i="6"/>
  <c r="D16" i="6"/>
  <c r="D13" i="6"/>
  <c r="D12" i="6"/>
  <c r="D11" i="6"/>
  <c r="D4" i="6" l="1"/>
  <c r="D3" i="6"/>
  <c r="D2" i="6"/>
  <c r="D1" i="6"/>
  <c r="D4" i="5"/>
  <c r="D3" i="5"/>
  <c r="D2" i="5"/>
  <c r="D1" i="5"/>
  <c r="D4" i="4"/>
  <c r="D3" i="4"/>
  <c r="D2" i="4"/>
  <c r="D1" i="4"/>
  <c r="D4" i="3"/>
  <c r="D3" i="3"/>
  <c r="D2" i="3"/>
  <c r="D1" i="3"/>
  <c r="D7" i="2" l="1"/>
  <c r="D7" i="6" l="1"/>
  <c r="D7" i="5"/>
  <c r="D7" i="4"/>
  <c r="D7" i="3"/>
</calcChain>
</file>

<file path=xl/comments1.xml><?xml version="1.0" encoding="utf-8"?>
<comments xmlns="http://schemas.openxmlformats.org/spreadsheetml/2006/main">
  <authors>
    <author>Carlo Borelli</author>
  </authors>
  <commentList>
    <comment ref="D7" authorId="0" shapeId="0">
      <text>
        <r>
          <rPr>
            <sz val="9"/>
            <color indexed="81"/>
            <rFont val="Tahoma"/>
            <family val="2"/>
          </rPr>
          <t>Campo a compilazione automatica</t>
        </r>
      </text>
    </comment>
    <comment ref="D11" authorId="0" shapeId="0">
      <text>
        <r>
          <rPr>
            <sz val="9"/>
            <color indexed="81"/>
            <rFont val="Tahoma"/>
            <family val="2"/>
          </rPr>
          <t>Indicare il proprio nome</t>
        </r>
      </text>
    </comment>
    <comment ref="D12" authorId="0" shapeId="0">
      <text>
        <r>
          <rPr>
            <sz val="9"/>
            <color indexed="81"/>
            <rFont val="Tahoma"/>
            <family val="2"/>
          </rPr>
          <t>Indicare il proprio cognome</t>
        </r>
      </text>
    </comment>
    <comment ref="D13" authorId="0" shapeId="0">
      <text>
        <r>
          <rPr>
            <sz val="9"/>
            <color indexed="81"/>
            <rFont val="Tahoma"/>
            <family val="2"/>
          </rPr>
          <t>Utilizzare la tendina per selezionare il proprio sesso</t>
        </r>
      </text>
    </comment>
    <comment ref="D15" authorId="0" shapeId="0">
      <text>
        <r>
          <rPr>
            <sz val="9"/>
            <color indexed="81"/>
            <rFont val="Tahoma"/>
            <family val="2"/>
          </rPr>
          <t>Indicare lo Stato in cui si è nati</t>
        </r>
      </text>
    </comment>
    <comment ref="D16" authorId="0" shapeId="0">
      <text>
        <r>
          <rPr>
            <sz val="9"/>
            <color indexed="81"/>
            <rFont val="Tahoma"/>
            <family val="2"/>
          </rPr>
          <t>Indicare il comune in cui si è nati</t>
        </r>
      </text>
    </comment>
    <comment ref="D17" authorId="0" shapeId="0">
      <text>
        <r>
          <rPr>
            <sz val="9"/>
            <color indexed="81"/>
            <rFont val="Tahoma"/>
            <family val="2"/>
          </rPr>
          <t>Indicare la provincia in cui si è nati (per Stati esteri indicare "EE")</t>
        </r>
      </text>
    </comment>
    <comment ref="D18" authorId="0" shapeId="0">
      <text>
        <r>
          <rPr>
            <sz val="9"/>
            <color indexed="81"/>
            <rFont val="Tahoma"/>
            <family val="2"/>
          </rPr>
          <t xml:space="preserve">Indicare la data di nascita utilizzando il formato </t>
        </r>
        <r>
          <rPr>
            <b/>
            <sz val="9"/>
            <color indexed="81"/>
            <rFont val="Tahoma"/>
            <family val="2"/>
          </rPr>
          <t>gg/mm/aaaa</t>
        </r>
      </text>
    </comment>
    <comment ref="D20" authorId="0" shapeId="0">
      <text>
        <r>
          <rPr>
            <sz val="9"/>
            <color indexed="81"/>
            <rFont val="Tahoma"/>
            <family val="2"/>
          </rPr>
          <t>Indicare l'indirizzo in cui si risiede</t>
        </r>
      </text>
    </comment>
    <comment ref="D21" authorId="0" shapeId="0">
      <text>
        <r>
          <rPr>
            <sz val="9"/>
            <color indexed="81"/>
            <rFont val="Tahoma"/>
            <family val="2"/>
          </rPr>
          <t>Indicare il comune in cui si risiede</t>
        </r>
      </text>
    </comment>
    <comment ref="D22" authorId="0" shapeId="0">
      <text>
        <r>
          <rPr>
            <sz val="9"/>
            <color indexed="81"/>
            <rFont val="Tahoma"/>
            <family val="2"/>
          </rPr>
          <t>Indicare il CAP del comune in cui si risiede</t>
        </r>
      </text>
    </comment>
    <comment ref="D23" authorId="0" shapeId="0">
      <text>
        <r>
          <rPr>
            <sz val="9"/>
            <color indexed="81"/>
            <rFont val="Tahoma"/>
            <family val="2"/>
          </rPr>
          <t>Indicare la provincia in cui si risiede (per Stati esteri indicare "EE")</t>
        </r>
      </text>
    </comment>
    <comment ref="D25" authorId="0" shapeId="0">
      <text>
        <r>
          <rPr>
            <sz val="9"/>
            <color indexed="81"/>
            <rFont val="Tahoma"/>
            <family val="2"/>
          </rPr>
          <t>Indicare solo se diverso da quello di residenza</t>
        </r>
      </text>
    </comment>
    <comment ref="D26" authorId="0" shapeId="0">
      <text>
        <r>
          <rPr>
            <sz val="9"/>
            <color indexed="81"/>
            <rFont val="Tahoma"/>
            <family val="2"/>
          </rPr>
          <t>Indicare solo se diverso da quello di residenza</t>
        </r>
      </text>
    </comment>
    <comment ref="D27" authorId="0" shapeId="0">
      <text>
        <r>
          <rPr>
            <sz val="9"/>
            <color indexed="81"/>
            <rFont val="Tahoma"/>
            <family val="2"/>
          </rPr>
          <t>Indicare solo se diverso da quello di residenza</t>
        </r>
      </text>
    </comment>
    <comment ref="D28" authorId="0" shapeId="0">
      <text>
        <r>
          <rPr>
            <sz val="9"/>
            <color indexed="81"/>
            <rFont val="Tahoma"/>
            <family val="2"/>
          </rPr>
          <t>Indicare solo se diversa da quella di residenza</t>
        </r>
      </text>
    </comment>
    <comment ref="D30" authorId="0" shapeId="0">
      <text>
        <r>
          <rPr>
            <sz val="9"/>
            <color indexed="81"/>
            <rFont val="Tahoma"/>
            <family val="2"/>
          </rPr>
          <t>Indicare il proprio codice fiscale personale</t>
        </r>
      </text>
    </comment>
    <comment ref="D31" authorId="0" shapeId="0">
      <text>
        <r>
          <rPr>
            <sz val="9"/>
            <color indexed="81"/>
            <rFont val="Tahoma"/>
            <family val="2"/>
          </rPr>
          <t>Indicare la propria partita IVA, che deve essere attiva al momento della presentazione della domanda</t>
        </r>
      </text>
    </comment>
    <comment ref="D32" authorId="0" shapeId="0">
      <text>
        <r>
          <rPr>
            <sz val="9"/>
            <color indexed="81"/>
            <rFont val="Tahoma"/>
            <family val="2"/>
          </rPr>
          <t>Se nella cella precedente si è indicata la partita IVA di ditte individuali, studi professionali associati o società tra professionisti, indicarne la denominazione</t>
        </r>
      </text>
    </comment>
    <comment ref="D34" authorId="0" shapeId="0">
      <text>
        <r>
          <rPr>
            <sz val="9"/>
            <color indexed="81"/>
            <rFont val="Tahoma"/>
            <family val="2"/>
          </rPr>
          <t>Indicare il proprio numero di telefono</t>
        </r>
      </text>
    </comment>
    <comment ref="D35" authorId="0" shapeId="0">
      <text>
        <r>
          <rPr>
            <sz val="9"/>
            <color indexed="81"/>
            <rFont val="Tahoma"/>
            <family val="2"/>
          </rPr>
          <t>Indicare il proprio numero di cellulare</t>
        </r>
      </text>
    </comment>
    <comment ref="D36" authorId="0" shapeId="0">
      <text>
        <r>
          <rPr>
            <sz val="9"/>
            <color indexed="81"/>
            <rFont val="Tahoma"/>
            <family val="2"/>
          </rPr>
          <t>Indicare - se disponibile - il proprio numero di fax</t>
        </r>
      </text>
    </comment>
    <comment ref="D37" authorId="0" shapeId="0">
      <text>
        <r>
          <rPr>
            <sz val="9"/>
            <color indexed="81"/>
            <rFont val="Tahoma"/>
            <family val="2"/>
          </rPr>
          <t>Indicare il proprio indirizzo di posta elettronica</t>
        </r>
      </text>
    </comment>
    <comment ref="D38" authorId="0" shapeId="0">
      <text>
        <r>
          <rPr>
            <sz val="9"/>
            <color indexed="81"/>
            <rFont val="Tahoma"/>
            <family val="2"/>
          </rPr>
          <t>Indicare il proprio indirizzo di Posta Elettronica Certificata (PEC)</t>
        </r>
      </text>
    </comment>
    <comment ref="D42" authorId="0" shapeId="0">
      <text>
        <r>
          <rPr>
            <sz val="9"/>
            <color indexed="81"/>
            <rFont val="Tahoma"/>
            <family val="2"/>
          </rPr>
          <t>Indicare la propria lingua madre</t>
        </r>
      </text>
    </comment>
    <comment ref="D43" authorId="0" shapeId="0">
      <text>
        <r>
          <rPr>
            <sz val="9"/>
            <color indexed="81"/>
            <rFont val="Tahoma"/>
            <family val="2"/>
          </rPr>
          <t>Indicare - se conosciuta - una prima lingua straniera</t>
        </r>
      </text>
    </comment>
    <comment ref="D44" authorId="0" shapeId="0">
      <text>
        <r>
          <rPr>
            <sz val="9"/>
            <color indexed="81"/>
            <rFont val="Tahoma"/>
            <family val="2"/>
          </rPr>
          <t>Utilizzare la tendina per selezionare il livello di conoscenza della lingua eventualmente indicata nella cella precedente</t>
        </r>
      </text>
    </comment>
    <comment ref="D45" authorId="0" shapeId="0">
      <text>
        <r>
          <rPr>
            <sz val="9"/>
            <color indexed="81"/>
            <rFont val="Tahoma"/>
            <family val="2"/>
          </rPr>
          <t>Indicare - se conosciuta - una seconda lingua straniera</t>
        </r>
      </text>
    </comment>
    <comment ref="D46" authorId="0" shapeId="0">
      <text>
        <r>
          <rPr>
            <sz val="9"/>
            <color indexed="81"/>
            <rFont val="Tahoma"/>
            <family val="2"/>
          </rPr>
          <t>Utilizzare la tendina per selezionare il livello di conoscenza della lingua eventualmente indicata nella cella precedente</t>
        </r>
      </text>
    </comment>
    <comment ref="D47" authorId="0" shapeId="0">
      <text>
        <r>
          <rPr>
            <sz val="9"/>
            <color indexed="81"/>
            <rFont val="Tahoma"/>
            <family val="2"/>
          </rPr>
          <t>Indicare - se conosciuta - una terza lingua straniera</t>
        </r>
      </text>
    </comment>
    <comment ref="D48" authorId="0" shapeId="0">
      <text>
        <r>
          <rPr>
            <sz val="9"/>
            <color indexed="81"/>
            <rFont val="Tahoma"/>
            <family val="2"/>
          </rPr>
          <t>Utilizzare la tendina per selezionare il livello di conoscenza della lingua eventualmente indicata nella cella precedente</t>
        </r>
      </text>
    </comment>
    <comment ref="D53" authorId="0" shapeId="0">
      <text>
        <r>
          <rPr>
            <sz val="9"/>
            <color indexed="81"/>
            <rFont val="Tahoma"/>
            <family val="2"/>
          </rPr>
          <t>Utilizzare la tendina per selezionare la macro-area principale per cui ci si candida</t>
        </r>
      </text>
    </comment>
    <comment ref="D54" authorId="0" shapeId="0">
      <text>
        <r>
          <rPr>
            <sz val="9"/>
            <color indexed="81"/>
            <rFont val="Tahoma"/>
            <family val="2"/>
          </rPr>
          <t>Utilizzare la tendina per selezionare, nell'ambito della macro-area principale scelta, la sotto-area principale per cui ci si candida</t>
        </r>
      </text>
    </comment>
    <comment ref="D55" authorId="0" shapeId="0">
      <text>
        <r>
          <rPr>
            <sz val="9"/>
            <color indexed="81"/>
            <rFont val="Tahoma"/>
            <family val="2"/>
          </rPr>
          <t>Utilizzare la tendina per selezionare, nell'ambito della macro-area principale scelta, la sotto-area principale per cui ci si candida</t>
        </r>
      </text>
    </comment>
    <comment ref="D56" authorId="0" shapeId="0">
      <text>
        <r>
          <rPr>
            <sz val="9"/>
            <color indexed="81"/>
            <rFont val="Tahoma"/>
            <family val="2"/>
          </rPr>
          <t>Utilizzare la tendina per selezionare, nell'ambito della macro-area principale scelta, la sotto-area principale per cui ci si candida</t>
        </r>
      </text>
    </comment>
    <comment ref="D58" authorId="0" shapeId="0">
      <text>
        <r>
          <rPr>
            <sz val="9"/>
            <color indexed="81"/>
            <rFont val="Tahoma"/>
            <family val="2"/>
          </rPr>
          <t>Se si vuole, utilizzare la tendina per selezionare la macro-area secondaria per cui ci si candida. Eventualmente, qualora si ritenga di avere una competenza trasversale nell'ambito di una data macro-area, può coincidere con la macro-area principale indicata sopra</t>
        </r>
      </text>
    </comment>
    <comment ref="D59" authorId="0" shapeId="0">
      <text>
        <r>
          <rPr>
            <sz val="9"/>
            <color indexed="81"/>
            <rFont val="Tahoma"/>
            <family val="2"/>
          </rPr>
          <t>Utilizzare la tendina per selezionare, nell'ambito della macro-area secondaria scelta, la sotto-area principale per cui ci si candida</t>
        </r>
      </text>
    </comment>
    <comment ref="D60" authorId="0" shapeId="0">
      <text>
        <r>
          <rPr>
            <sz val="9"/>
            <color indexed="81"/>
            <rFont val="Tahoma"/>
            <family val="2"/>
          </rPr>
          <t>Se si vuole, utilizzare la tendina per selezionare, nell'ambito della macro-area secondaria scelta, la sotto-area secondaria per cui ci si candida</t>
        </r>
      </text>
    </comment>
    <comment ref="D61" authorId="0" shapeId="0">
      <text>
        <r>
          <rPr>
            <sz val="9"/>
            <color indexed="81"/>
            <rFont val="Tahoma"/>
            <family val="2"/>
          </rPr>
          <t>Se si vuole, utilizzare la tendina per selezionare, nell'ambito della macro-area secondaria scelta, la sotto-area terziaria per cui ci si candida</t>
        </r>
      </text>
    </comment>
  </commentList>
</comments>
</file>

<file path=xl/comments2.xml><?xml version="1.0" encoding="utf-8"?>
<comments xmlns="http://schemas.openxmlformats.org/spreadsheetml/2006/main">
  <authors>
    <author>Carlo Borelli</author>
    <author>Carlo F. Borelli</author>
  </authors>
  <commentList>
    <comment ref="D7" authorId="0" shapeId="0">
      <text>
        <r>
          <rPr>
            <sz val="9"/>
            <color indexed="81"/>
            <rFont val="Tahoma"/>
            <family val="2"/>
          </rPr>
          <t>Campo a compilazione automatica</t>
        </r>
      </text>
    </comment>
    <comment ref="D11" authorId="1" shapeId="0">
      <text>
        <r>
          <rPr>
            <sz val="9"/>
            <color indexed="81"/>
            <rFont val="Tahoma"/>
            <family val="2"/>
          </rPr>
          <t>Utilizzare la tendina per selezionare il tipo di laurea conseguita</t>
        </r>
      </text>
    </comment>
    <comment ref="D12" authorId="1" shapeId="0">
      <text>
        <r>
          <rPr>
            <sz val="9"/>
            <color indexed="81"/>
            <rFont val="Tahoma"/>
            <family val="2"/>
          </rPr>
          <t>Indicare la materia in cui si è conseguita la laurea (p.e. Ingegneria Meccanica)</t>
        </r>
      </text>
    </comment>
    <comment ref="D13" authorId="1" shapeId="0">
      <text>
        <r>
          <rPr>
            <sz val="9"/>
            <color indexed="81"/>
            <rFont val="Tahoma"/>
            <family val="2"/>
          </rPr>
          <t>Indicare l'anno di conseguimento della laurea</t>
        </r>
      </text>
    </comment>
    <comment ref="D14" authorId="1" shapeId="0">
      <text>
        <r>
          <rPr>
            <sz val="9"/>
            <color indexed="81"/>
            <rFont val="Tahoma"/>
            <family val="2"/>
          </rPr>
          <t>Indicare l'Ateneo presso cui si è conseguita la laurea (p.e. Università degli Studi di Milano)</t>
        </r>
      </text>
    </comment>
    <comment ref="D15" authorId="1" shapeId="0">
      <text>
        <r>
          <rPr>
            <sz val="9"/>
            <color indexed="81"/>
            <rFont val="Tahoma"/>
            <family val="2"/>
          </rPr>
          <t>Indicare il titolo della tesi di laurea</t>
        </r>
      </text>
    </comment>
    <comment ref="D16" authorId="1" shapeId="0">
      <text>
        <r>
          <rPr>
            <sz val="9"/>
            <color indexed="81"/>
            <rFont val="Tahoma"/>
            <family val="2"/>
          </rPr>
          <t>Indicare il voto conseguito dando evidenza anche al punteggio massimo conseguibile (p.e. 105/110 o 110/110 e lode)</t>
        </r>
      </text>
    </comment>
    <comment ref="D18" authorId="1" shapeId="0">
      <text>
        <r>
          <rPr>
            <sz val="9"/>
            <color indexed="81"/>
            <rFont val="Tahoma"/>
            <family val="2"/>
          </rPr>
          <t>Qualora la laurea conseguita sia di tipo "Specialistico", indicare la materia in cui si è conseguita la laurea di primo livello</t>
        </r>
      </text>
    </comment>
    <comment ref="D19" authorId="1" shapeId="0">
      <text>
        <r>
          <rPr>
            <sz val="9"/>
            <color indexed="81"/>
            <rFont val="Tahoma"/>
            <family val="2"/>
          </rPr>
          <t>Indicare l'anno di conseguimento della laurea di primo livello</t>
        </r>
      </text>
    </comment>
    <comment ref="D20" authorId="1" shapeId="0">
      <text>
        <r>
          <rPr>
            <sz val="9"/>
            <color indexed="81"/>
            <rFont val="Tahoma"/>
            <family val="2"/>
          </rPr>
          <t>Indicare l'Ateneo presso cui si è conseguita la laurea di primo livello (p.e. Università degli Studi di Milano)</t>
        </r>
      </text>
    </comment>
    <comment ref="D21" authorId="1" shapeId="0">
      <text>
        <r>
          <rPr>
            <sz val="9"/>
            <color indexed="81"/>
            <rFont val="Tahoma"/>
            <family val="2"/>
          </rPr>
          <t>Indicare il titolo della tesi di laurea di primo livello</t>
        </r>
      </text>
    </comment>
    <comment ref="D23" authorId="1" shapeId="0">
      <text>
        <r>
          <rPr>
            <sz val="9"/>
            <color indexed="81"/>
            <rFont val="Tahoma"/>
            <family val="2"/>
          </rPr>
          <t>Utilizzare la tendina per selezionare il tipo di laurea conseguita</t>
        </r>
      </text>
    </comment>
    <comment ref="D24" authorId="1" shapeId="0">
      <text>
        <r>
          <rPr>
            <sz val="9"/>
            <color indexed="81"/>
            <rFont val="Tahoma"/>
            <family val="2"/>
          </rPr>
          <t>Indicare la materia in cui si è conseguita la laurea (p.e. Ingegneria Meccanica)</t>
        </r>
      </text>
    </comment>
    <comment ref="D25" authorId="1" shapeId="0">
      <text>
        <r>
          <rPr>
            <sz val="9"/>
            <color indexed="81"/>
            <rFont val="Tahoma"/>
            <family val="2"/>
          </rPr>
          <t>Indicare l'anno di conseguimento della laurea</t>
        </r>
      </text>
    </comment>
    <comment ref="D26" authorId="1" shapeId="0">
      <text>
        <r>
          <rPr>
            <sz val="9"/>
            <color indexed="81"/>
            <rFont val="Tahoma"/>
            <family val="2"/>
          </rPr>
          <t>Indicare l'Ateneo presso cui si è conseguita la laurea (p.e. Università degli Studi di Milano)</t>
        </r>
      </text>
    </comment>
    <comment ref="D27" authorId="1" shapeId="0">
      <text>
        <r>
          <rPr>
            <sz val="9"/>
            <color indexed="81"/>
            <rFont val="Tahoma"/>
            <family val="2"/>
          </rPr>
          <t>Indicare il titolo della tesi di laurea</t>
        </r>
      </text>
    </comment>
    <comment ref="D28" authorId="1" shapeId="0">
      <text>
        <r>
          <rPr>
            <sz val="9"/>
            <color indexed="81"/>
            <rFont val="Tahoma"/>
            <family val="2"/>
          </rPr>
          <t>Indicare il voto conseguito dando evidenza anche al punteggio massimo conseguibile (p.e. 105/110 o 110/110 e lode)</t>
        </r>
      </text>
    </comment>
    <comment ref="D30" authorId="1" shapeId="0">
      <text>
        <r>
          <rPr>
            <sz val="9"/>
            <color indexed="81"/>
            <rFont val="Tahoma"/>
            <family val="2"/>
          </rPr>
          <t>Qualora la laurea conseguita sia di tipo "Specialistico", indicare la materia in cui si è conseguita la laurea di primo livello</t>
        </r>
      </text>
    </comment>
    <comment ref="D31" authorId="1" shapeId="0">
      <text>
        <r>
          <rPr>
            <sz val="9"/>
            <color indexed="81"/>
            <rFont val="Tahoma"/>
            <family val="2"/>
          </rPr>
          <t>Indicare l'anno di conseguimento della laurea di primo livello</t>
        </r>
      </text>
    </comment>
    <comment ref="D32" authorId="1" shapeId="0">
      <text>
        <r>
          <rPr>
            <sz val="9"/>
            <color indexed="81"/>
            <rFont val="Tahoma"/>
            <family val="2"/>
          </rPr>
          <t>Indicare l'Ateneo presso cui si è conseguita la laurea di primo livello (p.e. Università degli Studi di Milano)</t>
        </r>
      </text>
    </comment>
    <comment ref="D33" authorId="1" shapeId="0">
      <text>
        <r>
          <rPr>
            <sz val="9"/>
            <color indexed="81"/>
            <rFont val="Tahoma"/>
            <family val="2"/>
          </rPr>
          <t>Indicare il titolo della tesi di laurea di primo livello</t>
        </r>
      </text>
    </comment>
    <comment ref="D37" authorId="1" shapeId="0">
      <text>
        <r>
          <rPr>
            <sz val="9"/>
            <color indexed="81"/>
            <rFont val="Tahoma"/>
            <family val="2"/>
          </rPr>
          <t>Indicare la materia dell'eventuale dottorato conseguito (p.e. Ingegneria Meccanica)</t>
        </r>
      </text>
    </comment>
    <comment ref="D38" authorId="1" shapeId="0">
      <text>
        <r>
          <rPr>
            <sz val="9"/>
            <color indexed="81"/>
            <rFont val="Tahoma"/>
            <family val="2"/>
          </rPr>
          <t>Indicare l'anno di conseguimento dell'eventuale dottorato</t>
        </r>
      </text>
    </comment>
    <comment ref="D39" authorId="1" shapeId="0">
      <text>
        <r>
          <rPr>
            <sz val="9"/>
            <color indexed="81"/>
            <rFont val="Tahoma"/>
            <family val="2"/>
          </rPr>
          <t>Indicare l'Ateneo presso cui si è conseguito l'eventuale dottorato (p.e. Università degli Studi di Milano)</t>
        </r>
      </text>
    </comment>
    <comment ref="D40" authorId="1" shapeId="0">
      <text>
        <r>
          <rPr>
            <sz val="9"/>
            <color indexed="81"/>
            <rFont val="Tahoma"/>
            <family val="2"/>
          </rPr>
          <t>Indicare il titolo dell'eventuale tesi di dottorato</t>
        </r>
      </text>
    </comment>
    <comment ref="D41" authorId="1" shapeId="0">
      <text>
        <r>
          <rPr>
            <sz val="9"/>
            <color indexed="81"/>
            <rFont val="Tahoma"/>
            <family val="2"/>
          </rPr>
          <t>Indicare il voto conseguito dando evidenza anche al punteggio massimo conseguibile (p.e. 105/110 o 110/110 e lode)</t>
        </r>
      </text>
    </comment>
    <comment ref="D45" authorId="1" shapeId="0">
      <text>
        <r>
          <rPr>
            <sz val="9"/>
            <color indexed="81"/>
            <rFont val="Tahoma"/>
            <family val="2"/>
          </rPr>
          <t>Indicare la materia dell'eventuale master di secondo livello conseguito (p.e. MBA)</t>
        </r>
      </text>
    </comment>
    <comment ref="D46" authorId="1" shapeId="0">
      <text>
        <r>
          <rPr>
            <sz val="9"/>
            <color indexed="81"/>
            <rFont val="Tahoma"/>
            <family val="2"/>
          </rPr>
          <t>Indicare l'anno di conseguimento dell'eventuale master di secondo livello</t>
        </r>
      </text>
    </comment>
    <comment ref="D47" authorId="1" shapeId="0">
      <text>
        <r>
          <rPr>
            <sz val="9"/>
            <color indexed="81"/>
            <rFont val="Tahoma"/>
            <family val="2"/>
          </rPr>
          <t>Indicare l'Ateneo presso cui si è conseguito l'eventuale master di secondo livello (p.e. Università Bocconi)</t>
        </r>
      </text>
    </comment>
    <comment ref="D48" authorId="1" shapeId="0">
      <text>
        <r>
          <rPr>
            <sz val="9"/>
            <color indexed="81"/>
            <rFont val="Tahoma"/>
            <family val="2"/>
          </rPr>
          <t>Indicare il titolo dell'eventuale tesi di master di secondo livello</t>
        </r>
      </text>
    </comment>
    <comment ref="D49" authorId="1" shapeId="0">
      <text>
        <r>
          <rPr>
            <sz val="9"/>
            <color indexed="81"/>
            <rFont val="Tahoma"/>
            <family val="2"/>
          </rPr>
          <t>Indicare il voto conseguito dando evidenza anche al punteggio massimo conseguibile (p.e. 105/110 o 110/110 e lode)</t>
        </r>
      </text>
    </comment>
  </commentList>
</comments>
</file>

<file path=xl/comments3.xml><?xml version="1.0" encoding="utf-8"?>
<comments xmlns="http://schemas.openxmlformats.org/spreadsheetml/2006/main">
  <authors>
    <author>Carlo Borelli</author>
    <author>Carlo F. Borelli</author>
  </authors>
  <commentList>
    <comment ref="D7" authorId="0" shapeId="0">
      <text>
        <r>
          <rPr>
            <sz val="9"/>
            <color indexed="81"/>
            <rFont val="Tahoma"/>
            <family val="2"/>
          </rPr>
          <t>Campo a compilazione automatica</t>
        </r>
      </text>
    </comment>
    <comment ref="D12" authorId="1" shapeId="0">
      <text>
        <r>
          <rPr>
            <sz val="9"/>
            <color indexed="81"/>
            <rFont val="Tahoma"/>
            <family val="2"/>
          </rPr>
          <t xml:space="preserve">Indicare la data di inizio della collaborazione utilizzando il formato </t>
        </r>
        <r>
          <rPr>
            <b/>
            <sz val="9"/>
            <color indexed="81"/>
            <rFont val="Tahoma"/>
            <family val="2"/>
          </rPr>
          <t>gg/mm/aaaa</t>
        </r>
      </text>
    </comment>
    <comment ref="D13" authorId="1" shapeId="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14" authorId="0" shapeId="0">
      <text>
        <r>
          <rPr>
            <sz val="9"/>
            <color indexed="81"/>
            <rFont val="Tahoma"/>
            <family val="2"/>
          </rPr>
          <t>Indicare la denominazione del datore di lavoro/cliente</t>
        </r>
      </text>
    </comment>
    <comment ref="D15" authorId="0" shapeId="0">
      <text>
        <r>
          <rPr>
            <sz val="9"/>
            <color indexed="81"/>
            <rFont val="Tahoma"/>
            <family val="2"/>
          </rPr>
          <t>Indicare il comune in cui ha sede il datore di lavoro/cliente. In caso di sedi multiple indicare quella presso la quale si è operato/si opera</t>
        </r>
      </text>
    </comment>
    <comment ref="D16" authorId="0" shapeId="0">
      <text>
        <r>
          <rPr>
            <sz val="9"/>
            <color indexed="81"/>
            <rFont val="Tahoma"/>
            <family val="2"/>
          </rPr>
          <t>Indicare la provincia in cui ha sede il datore di lavoro/cliente. In caso di sedi multiple indicare quella presso la quale si è operato/si opera</t>
        </r>
      </text>
    </comment>
    <comment ref="D17" authorId="0" shapeId="0">
      <text>
        <r>
          <rPr>
            <sz val="9"/>
            <color indexed="81"/>
            <rFont val="Tahoma"/>
            <family val="2"/>
          </rPr>
          <t>Utilizzare la tendina per selezionare il tipo e la dimensione del datore di lavoro/cliente</t>
        </r>
      </text>
    </comment>
    <comment ref="D18" authorId="0" shapeId="0">
      <text>
        <r>
          <rPr>
            <sz val="9"/>
            <color indexed="81"/>
            <rFont val="Tahoma"/>
            <family val="2"/>
          </rPr>
          <t>Indicare il settore di attività in cui opera il datore di lavoro/cliente. In caso di settori multipli indicare quello in cui si è operato/si opera</t>
        </r>
      </text>
    </comment>
    <comment ref="D19" authorId="0" shapeId="0">
      <text>
        <r>
          <rPr>
            <sz val="9"/>
            <color indexed="81"/>
            <rFont val="Tahoma"/>
            <family val="2"/>
          </rPr>
          <t>Utilizzare la tendina per selezionare l'ambito di attività in cui opera il datore di lavoro/cliente. In caso di ambiti multipli indicare quello in cui si è operato/si opera</t>
        </r>
      </text>
    </comment>
    <comment ref="D20" authorId="0" shapeId="0">
      <text>
        <r>
          <rPr>
            <sz val="9"/>
            <color indexed="81"/>
            <rFont val="Tahoma"/>
            <family val="2"/>
          </rPr>
          <t>Utilizzare la tendina per selezionare la macro-area di riferimento</t>
        </r>
      </text>
    </comment>
    <comment ref="D21" authorId="0" shapeId="0">
      <text>
        <r>
          <rPr>
            <sz val="9"/>
            <color indexed="81"/>
            <rFont val="Tahoma"/>
            <family val="2"/>
          </rPr>
          <t>Indicare le attività svolte per il datore di lavoro/cliente</t>
        </r>
      </text>
    </comment>
    <comment ref="D22" authorId="0" shapeId="0">
      <text>
        <r>
          <rPr>
            <sz val="9"/>
            <color indexed="81"/>
            <rFont val="Tahoma"/>
            <family val="2"/>
          </rPr>
          <t>Indicare le principali responsabilità affidate dal datore di lavoro/cliente</t>
        </r>
      </text>
    </comment>
    <comment ref="D24" authorId="1" shapeId="0">
      <text>
        <r>
          <rPr>
            <sz val="9"/>
            <color indexed="81"/>
            <rFont val="Tahoma"/>
            <family val="2"/>
          </rPr>
          <t xml:space="preserve">Indicare la data di inizio della collaborazione utilizzando il formato </t>
        </r>
        <r>
          <rPr>
            <b/>
            <sz val="9"/>
            <color indexed="81"/>
            <rFont val="Tahoma"/>
            <family val="2"/>
          </rPr>
          <t>gg/mm/aaaa</t>
        </r>
      </text>
    </comment>
    <comment ref="D25" authorId="1" shapeId="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26" authorId="0" shapeId="0">
      <text>
        <r>
          <rPr>
            <sz val="9"/>
            <color indexed="81"/>
            <rFont val="Tahoma"/>
            <family val="2"/>
          </rPr>
          <t>Indicare la denominazione del datore di lavoro/cliente</t>
        </r>
      </text>
    </comment>
    <comment ref="D27" authorId="0" shapeId="0">
      <text>
        <r>
          <rPr>
            <sz val="9"/>
            <color indexed="81"/>
            <rFont val="Tahoma"/>
            <family val="2"/>
          </rPr>
          <t>Indicare il comune in cui ha sede il datore di lavoro/cliente. In caso di sedi multiple indicare quella presso la quale si è operato/si opera</t>
        </r>
      </text>
    </comment>
    <comment ref="D28" authorId="0" shapeId="0">
      <text>
        <r>
          <rPr>
            <sz val="9"/>
            <color indexed="81"/>
            <rFont val="Tahoma"/>
            <family val="2"/>
          </rPr>
          <t>Indicare la provincia in cui ha sede il datore di lavoro/cliente. In caso di sedi multiple indicare quella presso la quale si è operato/si opera</t>
        </r>
      </text>
    </comment>
    <comment ref="D29" authorId="0" shapeId="0">
      <text>
        <r>
          <rPr>
            <sz val="9"/>
            <color indexed="81"/>
            <rFont val="Tahoma"/>
            <family val="2"/>
          </rPr>
          <t>Utilizzare la tendina per selezionare il tipo e la dimensione del datore di lavoro/cliente</t>
        </r>
      </text>
    </comment>
    <comment ref="D30" authorId="0" shapeId="0">
      <text>
        <r>
          <rPr>
            <sz val="9"/>
            <color indexed="81"/>
            <rFont val="Tahoma"/>
            <family val="2"/>
          </rPr>
          <t>Indicare il settore di attività in cui opera il datore di lavoro/cliente. In caso di settori multipli indicare quello in cui si è operato/si opera</t>
        </r>
      </text>
    </comment>
    <comment ref="D31" authorId="0" shapeId="0">
      <text>
        <r>
          <rPr>
            <sz val="9"/>
            <color indexed="81"/>
            <rFont val="Tahoma"/>
            <family val="2"/>
          </rPr>
          <t>Utilizzare la tendina per selezionare l'ambito di attività in cui opera il datore di lavoro/cliente. In caso di ambiti multipli indicare quello in cui si è operato/si opera</t>
        </r>
      </text>
    </comment>
    <comment ref="D32" authorId="0" shapeId="0">
      <text>
        <r>
          <rPr>
            <sz val="9"/>
            <color indexed="81"/>
            <rFont val="Tahoma"/>
            <family val="2"/>
          </rPr>
          <t>Utilizzare la tendina per selezionare la macro-area di riferimento</t>
        </r>
      </text>
    </comment>
    <comment ref="D33" authorId="0" shapeId="0">
      <text>
        <r>
          <rPr>
            <sz val="9"/>
            <color indexed="81"/>
            <rFont val="Tahoma"/>
            <family val="2"/>
          </rPr>
          <t>Indicare le attività svolte per il datore di lavoro/cliente</t>
        </r>
      </text>
    </comment>
    <comment ref="D34" authorId="0" shapeId="0">
      <text>
        <r>
          <rPr>
            <sz val="9"/>
            <color indexed="81"/>
            <rFont val="Tahoma"/>
            <family val="2"/>
          </rPr>
          <t>Indicare le principali responsabilità affidate dal datore di lavoro/cliente</t>
        </r>
      </text>
    </comment>
    <comment ref="D36" authorId="1" shapeId="0">
      <text>
        <r>
          <rPr>
            <sz val="9"/>
            <color indexed="81"/>
            <rFont val="Tahoma"/>
            <family val="2"/>
          </rPr>
          <t xml:space="preserve">Indicare la data di inizio della collaborazione utilizzando il formato </t>
        </r>
        <r>
          <rPr>
            <b/>
            <sz val="9"/>
            <color indexed="81"/>
            <rFont val="Tahoma"/>
            <family val="2"/>
          </rPr>
          <t>gg/mm/aaaa</t>
        </r>
      </text>
    </comment>
    <comment ref="D37" authorId="1" shapeId="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38" authorId="0" shapeId="0">
      <text>
        <r>
          <rPr>
            <sz val="9"/>
            <color indexed="81"/>
            <rFont val="Tahoma"/>
            <family val="2"/>
          </rPr>
          <t>Indicare la denominazione del datore di lavoro/cliente</t>
        </r>
      </text>
    </comment>
    <comment ref="D39" authorId="0" shapeId="0">
      <text>
        <r>
          <rPr>
            <sz val="9"/>
            <color indexed="81"/>
            <rFont val="Tahoma"/>
            <family val="2"/>
          </rPr>
          <t>Indicare il comune in cui ha sede il datore di lavoro/cliente. In caso di sedi multiple indicare quella presso la quale si è operato/si opera</t>
        </r>
      </text>
    </comment>
    <comment ref="D40" authorId="0" shapeId="0">
      <text>
        <r>
          <rPr>
            <sz val="9"/>
            <color indexed="81"/>
            <rFont val="Tahoma"/>
            <family val="2"/>
          </rPr>
          <t>Indicare la provincia in cui ha sede il datore di lavoro/cliente. In caso di sedi multiple indicare quella presso la quale si è operato/si opera</t>
        </r>
      </text>
    </comment>
    <comment ref="D41" authorId="0" shapeId="0">
      <text>
        <r>
          <rPr>
            <sz val="9"/>
            <color indexed="81"/>
            <rFont val="Tahoma"/>
            <family val="2"/>
          </rPr>
          <t>Utilizzare la tendina per selezionare il tipo e la dimensione del datore di lavoro/cliente</t>
        </r>
      </text>
    </comment>
    <comment ref="D42" authorId="0" shapeId="0">
      <text>
        <r>
          <rPr>
            <sz val="9"/>
            <color indexed="81"/>
            <rFont val="Tahoma"/>
            <family val="2"/>
          </rPr>
          <t>Indicare il settore di attività in cui opera il datore di lavoro/cliente. In caso di settori multipli indicare quello in cui si è operato/si opera</t>
        </r>
      </text>
    </comment>
    <comment ref="D43" authorId="0" shapeId="0">
      <text>
        <r>
          <rPr>
            <sz val="9"/>
            <color indexed="81"/>
            <rFont val="Tahoma"/>
            <family val="2"/>
          </rPr>
          <t>Utilizzare la tendina per selezionare l'ambito di attività in cui opera il datore di lavoro/cliente. In caso di ambiti multipli indicare quello in cui si è operato/si opera</t>
        </r>
      </text>
    </comment>
    <comment ref="D44" authorId="0" shapeId="0">
      <text>
        <r>
          <rPr>
            <sz val="9"/>
            <color indexed="81"/>
            <rFont val="Tahoma"/>
            <family val="2"/>
          </rPr>
          <t>Utilizzare la tendina per selezionare la macro-area di riferimento</t>
        </r>
      </text>
    </comment>
    <comment ref="D45" authorId="0" shapeId="0">
      <text>
        <r>
          <rPr>
            <sz val="9"/>
            <color indexed="81"/>
            <rFont val="Tahoma"/>
            <family val="2"/>
          </rPr>
          <t>Indicare le attività svolte per il datore di lavoro/cliente</t>
        </r>
      </text>
    </comment>
    <comment ref="D46" authorId="0" shapeId="0">
      <text>
        <r>
          <rPr>
            <sz val="9"/>
            <color indexed="81"/>
            <rFont val="Tahoma"/>
            <family val="2"/>
          </rPr>
          <t>Indicare le principali responsabilità affidate dal datore di lavoro/cliente</t>
        </r>
      </text>
    </comment>
    <comment ref="D48" authorId="1" shapeId="0">
      <text>
        <r>
          <rPr>
            <sz val="9"/>
            <color indexed="81"/>
            <rFont val="Tahoma"/>
            <family val="2"/>
          </rPr>
          <t xml:space="preserve">Indicare la data di inizio della collaborazione utilizzando il formato </t>
        </r>
        <r>
          <rPr>
            <b/>
            <sz val="9"/>
            <color indexed="81"/>
            <rFont val="Tahoma"/>
            <family val="2"/>
          </rPr>
          <t>gg/mm/aaaa</t>
        </r>
      </text>
    </comment>
    <comment ref="D49" authorId="1" shapeId="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50" authorId="0" shapeId="0">
      <text>
        <r>
          <rPr>
            <sz val="9"/>
            <color indexed="81"/>
            <rFont val="Tahoma"/>
            <family val="2"/>
          </rPr>
          <t>Indicare la denominazione del datore di lavoro/cliente</t>
        </r>
      </text>
    </comment>
    <comment ref="D51" authorId="0" shapeId="0">
      <text>
        <r>
          <rPr>
            <sz val="9"/>
            <color indexed="81"/>
            <rFont val="Tahoma"/>
            <family val="2"/>
          </rPr>
          <t>Indicare il comune in cui ha sede il datore di lavoro/cliente. In caso di sedi multiple indicare quella presso la quale si è operato/si opera</t>
        </r>
      </text>
    </comment>
    <comment ref="D52" authorId="0" shapeId="0">
      <text>
        <r>
          <rPr>
            <sz val="9"/>
            <color indexed="81"/>
            <rFont val="Tahoma"/>
            <family val="2"/>
          </rPr>
          <t>Indicare la provincia in cui ha sede il datore di lavoro/cliente. In caso di sedi multiple indicare quella presso la quale si è operato/si opera</t>
        </r>
      </text>
    </comment>
    <comment ref="D53" authorId="0" shapeId="0">
      <text>
        <r>
          <rPr>
            <sz val="9"/>
            <color indexed="81"/>
            <rFont val="Tahoma"/>
            <family val="2"/>
          </rPr>
          <t>Utilizzare la tendina per selezionare il tipo e la dimensione del datore di lavoro/cliente</t>
        </r>
      </text>
    </comment>
    <comment ref="D54" authorId="0" shapeId="0">
      <text>
        <r>
          <rPr>
            <sz val="9"/>
            <color indexed="81"/>
            <rFont val="Tahoma"/>
            <family val="2"/>
          </rPr>
          <t>Indicare il settore di attività in cui opera il datore di lavoro/cliente. In caso di settori multipli indicare quello in cui si è operato/si opera</t>
        </r>
      </text>
    </comment>
    <comment ref="D55" authorId="0" shapeId="0">
      <text>
        <r>
          <rPr>
            <sz val="9"/>
            <color indexed="81"/>
            <rFont val="Tahoma"/>
            <family val="2"/>
          </rPr>
          <t>Utilizzare la tendina per selezionare l'ambito di attività in cui opera il datore di lavoro/cliente. In caso di ambiti multipli indicare quello in cui si è operato/si opera</t>
        </r>
      </text>
    </comment>
    <comment ref="D56" authorId="0" shapeId="0">
      <text>
        <r>
          <rPr>
            <sz val="9"/>
            <color indexed="81"/>
            <rFont val="Tahoma"/>
            <family val="2"/>
          </rPr>
          <t>Utilizzare la tendina per selezionare la macro-area di riferimento</t>
        </r>
      </text>
    </comment>
    <comment ref="D57" authorId="0" shapeId="0">
      <text>
        <r>
          <rPr>
            <sz val="9"/>
            <color indexed="81"/>
            <rFont val="Tahoma"/>
            <family val="2"/>
          </rPr>
          <t>Indicare le attività svolte per il datore di lavoro/cliente</t>
        </r>
      </text>
    </comment>
    <comment ref="D58" authorId="0" shapeId="0">
      <text>
        <r>
          <rPr>
            <sz val="9"/>
            <color indexed="81"/>
            <rFont val="Tahoma"/>
            <family val="2"/>
          </rPr>
          <t>Indicare le principali responsabilità affidate dal datore di lavoro/cliente</t>
        </r>
      </text>
    </comment>
    <comment ref="D60" authorId="1" shapeId="0">
      <text>
        <r>
          <rPr>
            <sz val="9"/>
            <color indexed="81"/>
            <rFont val="Tahoma"/>
            <family val="2"/>
          </rPr>
          <t xml:space="preserve">Indicare la data di inizio della collaborazione utilizzando il formato </t>
        </r>
        <r>
          <rPr>
            <b/>
            <sz val="9"/>
            <color indexed="81"/>
            <rFont val="Tahoma"/>
            <family val="2"/>
          </rPr>
          <t>gg/mm/aaaa</t>
        </r>
      </text>
    </comment>
    <comment ref="D61" authorId="1" shapeId="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62" authorId="0" shapeId="0">
      <text>
        <r>
          <rPr>
            <sz val="9"/>
            <color indexed="81"/>
            <rFont val="Tahoma"/>
            <family val="2"/>
          </rPr>
          <t>Indicare la denominazione del datore di lavoro/cliente</t>
        </r>
      </text>
    </comment>
    <comment ref="D63" authorId="0" shapeId="0">
      <text>
        <r>
          <rPr>
            <sz val="9"/>
            <color indexed="81"/>
            <rFont val="Tahoma"/>
            <family val="2"/>
          </rPr>
          <t>Indicare il comune in cui ha sede il datore di lavoro/cliente. In caso di sedi multiple indicare quella presso la quale si è operato/si opera</t>
        </r>
      </text>
    </comment>
    <comment ref="D64" authorId="0" shapeId="0">
      <text>
        <r>
          <rPr>
            <sz val="9"/>
            <color indexed="81"/>
            <rFont val="Tahoma"/>
            <family val="2"/>
          </rPr>
          <t>Indicare la provincia in cui ha sede il datore di lavoro/cliente. In caso di sedi multiple indicare quella presso la quale si è operato/si opera</t>
        </r>
      </text>
    </comment>
    <comment ref="D65" authorId="0" shapeId="0">
      <text>
        <r>
          <rPr>
            <sz val="9"/>
            <color indexed="81"/>
            <rFont val="Tahoma"/>
            <family val="2"/>
          </rPr>
          <t>Utilizzare la tendina per selezionare il tipo e la dimensione del datore di lavoro/cliente</t>
        </r>
      </text>
    </comment>
    <comment ref="D66" authorId="0" shapeId="0">
      <text>
        <r>
          <rPr>
            <sz val="9"/>
            <color indexed="81"/>
            <rFont val="Tahoma"/>
            <family val="2"/>
          </rPr>
          <t>Indicare il settore di attività in cui opera il datore di lavoro/cliente. In caso di settori multipli indicare quello in cui si è operato/si opera</t>
        </r>
      </text>
    </comment>
    <comment ref="D67" authorId="0" shapeId="0">
      <text>
        <r>
          <rPr>
            <sz val="9"/>
            <color indexed="81"/>
            <rFont val="Tahoma"/>
            <family val="2"/>
          </rPr>
          <t>Utilizzare la tendina per selezionare l'ambito di attività in cui opera il datore di lavoro/cliente. In caso di ambiti multipli indicare quello in cui si è operato/si opera</t>
        </r>
      </text>
    </comment>
    <comment ref="D68" authorId="0" shapeId="0">
      <text>
        <r>
          <rPr>
            <sz val="9"/>
            <color indexed="81"/>
            <rFont val="Tahoma"/>
            <family val="2"/>
          </rPr>
          <t>Utilizzare la tendina per selezionare la macro-area di riferimento</t>
        </r>
      </text>
    </comment>
    <comment ref="D69" authorId="0" shapeId="0">
      <text>
        <r>
          <rPr>
            <sz val="9"/>
            <color indexed="81"/>
            <rFont val="Tahoma"/>
            <family val="2"/>
          </rPr>
          <t>Indicare le attività svolte per il datore di lavoro/cliente</t>
        </r>
      </text>
    </comment>
    <comment ref="D70" authorId="0" shapeId="0">
      <text>
        <r>
          <rPr>
            <sz val="9"/>
            <color indexed="81"/>
            <rFont val="Tahoma"/>
            <family val="2"/>
          </rPr>
          <t>Indicare le principali responsabilità affidate dal datore di lavoro/cliente</t>
        </r>
      </text>
    </comment>
    <comment ref="D72" authorId="1" shapeId="0">
      <text>
        <r>
          <rPr>
            <sz val="9"/>
            <color indexed="81"/>
            <rFont val="Tahoma"/>
            <family val="2"/>
          </rPr>
          <t xml:space="preserve">Indicare la data di inizio della collaborazione utilizzando il formato </t>
        </r>
        <r>
          <rPr>
            <b/>
            <sz val="9"/>
            <color indexed="81"/>
            <rFont val="Tahoma"/>
            <family val="2"/>
          </rPr>
          <t>gg/mm/aaaa</t>
        </r>
      </text>
    </comment>
    <comment ref="D73" authorId="1" shapeId="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74" authorId="0" shapeId="0">
      <text>
        <r>
          <rPr>
            <sz val="9"/>
            <color indexed="81"/>
            <rFont val="Tahoma"/>
            <family val="2"/>
          </rPr>
          <t>Indicare la denominazione del datore di lavoro/cliente</t>
        </r>
      </text>
    </comment>
    <comment ref="D75" authorId="0" shapeId="0">
      <text>
        <r>
          <rPr>
            <sz val="9"/>
            <color indexed="81"/>
            <rFont val="Tahoma"/>
            <family val="2"/>
          </rPr>
          <t>Indicare il comune in cui ha sede il datore di lavoro/cliente. In caso di sedi multiple indicare quella presso la quale si è operato/si opera</t>
        </r>
      </text>
    </comment>
    <comment ref="D76" authorId="0" shapeId="0">
      <text>
        <r>
          <rPr>
            <sz val="9"/>
            <color indexed="81"/>
            <rFont val="Tahoma"/>
            <family val="2"/>
          </rPr>
          <t>Indicare la provincia in cui ha sede il datore di lavoro/cliente. In caso di sedi multiple indicare quella presso la quale si è operato/si opera</t>
        </r>
      </text>
    </comment>
    <comment ref="D77" authorId="0" shapeId="0">
      <text>
        <r>
          <rPr>
            <sz val="9"/>
            <color indexed="81"/>
            <rFont val="Tahoma"/>
            <family val="2"/>
          </rPr>
          <t>Utilizzare la tendina per selezionare il tipo e la dimensione del datore di lavoro/cliente</t>
        </r>
      </text>
    </comment>
    <comment ref="D78" authorId="0" shapeId="0">
      <text>
        <r>
          <rPr>
            <sz val="9"/>
            <color indexed="81"/>
            <rFont val="Tahoma"/>
            <family val="2"/>
          </rPr>
          <t>Indicare il settore di attività in cui opera il datore di lavoro/cliente. In caso di settori multipli indicare quello in cui si è operato/si opera</t>
        </r>
      </text>
    </comment>
    <comment ref="D79" authorId="0" shapeId="0">
      <text>
        <r>
          <rPr>
            <sz val="9"/>
            <color indexed="81"/>
            <rFont val="Tahoma"/>
            <family val="2"/>
          </rPr>
          <t>Utilizzare la tendina per selezionare l'ambito di attività in cui opera il datore di lavoro/cliente. In caso di ambiti multipli indicare quello in cui si è operato/si opera</t>
        </r>
      </text>
    </comment>
    <comment ref="D80" authorId="0" shapeId="0">
      <text>
        <r>
          <rPr>
            <sz val="9"/>
            <color indexed="81"/>
            <rFont val="Tahoma"/>
            <family val="2"/>
          </rPr>
          <t>Utilizzare la tendina per selezionare la macro-area di riferimento</t>
        </r>
      </text>
    </comment>
    <comment ref="D81" authorId="0" shapeId="0">
      <text>
        <r>
          <rPr>
            <sz val="9"/>
            <color indexed="81"/>
            <rFont val="Tahoma"/>
            <family val="2"/>
          </rPr>
          <t>Indicare le attività svolte per il datore di lavoro/cliente</t>
        </r>
      </text>
    </comment>
    <comment ref="D82" authorId="0" shapeId="0">
      <text>
        <r>
          <rPr>
            <sz val="9"/>
            <color indexed="81"/>
            <rFont val="Tahoma"/>
            <family val="2"/>
          </rPr>
          <t>Indicare le principali responsabilità affidate dal datore di lavoro/cliente</t>
        </r>
      </text>
    </comment>
    <comment ref="D84" authorId="1" shapeId="0">
      <text>
        <r>
          <rPr>
            <sz val="9"/>
            <color indexed="81"/>
            <rFont val="Tahoma"/>
            <family val="2"/>
          </rPr>
          <t xml:space="preserve">Indicare la data di inizio della collaborazione utilizzando il formato </t>
        </r>
        <r>
          <rPr>
            <b/>
            <sz val="9"/>
            <color indexed="81"/>
            <rFont val="Tahoma"/>
            <family val="2"/>
          </rPr>
          <t>gg/mm/aaaa</t>
        </r>
      </text>
    </comment>
    <comment ref="D85" authorId="1" shapeId="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86" authorId="0" shapeId="0">
      <text>
        <r>
          <rPr>
            <sz val="9"/>
            <color indexed="81"/>
            <rFont val="Tahoma"/>
            <family val="2"/>
          </rPr>
          <t>Indicare la denominazione del datore di lavoro/cliente</t>
        </r>
      </text>
    </comment>
    <comment ref="D87" authorId="0" shapeId="0">
      <text>
        <r>
          <rPr>
            <sz val="9"/>
            <color indexed="81"/>
            <rFont val="Tahoma"/>
            <family val="2"/>
          </rPr>
          <t>Indicare il comune in cui ha sede il datore di lavoro/cliente. In caso di sedi multiple indicare quella presso la quale si è operato/si opera</t>
        </r>
      </text>
    </comment>
    <comment ref="D88" authorId="0" shapeId="0">
      <text>
        <r>
          <rPr>
            <sz val="9"/>
            <color indexed="81"/>
            <rFont val="Tahoma"/>
            <family val="2"/>
          </rPr>
          <t>Indicare la provincia in cui ha sede il datore di lavoro/cliente. In caso di sedi multiple indicare quella presso la quale si è operato/si opera</t>
        </r>
      </text>
    </comment>
    <comment ref="D89" authorId="0" shapeId="0">
      <text>
        <r>
          <rPr>
            <sz val="9"/>
            <color indexed="81"/>
            <rFont val="Tahoma"/>
            <family val="2"/>
          </rPr>
          <t>Utilizzare la tendina per selezionare il tipo e la dimensione del datore di lavoro/cliente</t>
        </r>
      </text>
    </comment>
    <comment ref="D90" authorId="0" shapeId="0">
      <text>
        <r>
          <rPr>
            <sz val="9"/>
            <color indexed="81"/>
            <rFont val="Tahoma"/>
            <family val="2"/>
          </rPr>
          <t>Indicare il settore di attività in cui opera il datore di lavoro/cliente. In caso di settori multipli indicare quello in cui si è operato/si opera</t>
        </r>
      </text>
    </comment>
    <comment ref="D91" authorId="0" shapeId="0">
      <text>
        <r>
          <rPr>
            <sz val="9"/>
            <color indexed="81"/>
            <rFont val="Tahoma"/>
            <family val="2"/>
          </rPr>
          <t>Utilizzare la tendina per selezionare l'ambito di attività in cui opera il datore di lavoro/cliente. In caso di ambiti multipli indicare quello in cui si è operato/si opera</t>
        </r>
      </text>
    </comment>
    <comment ref="D92" authorId="0" shapeId="0">
      <text>
        <r>
          <rPr>
            <sz val="9"/>
            <color indexed="81"/>
            <rFont val="Tahoma"/>
            <family val="2"/>
          </rPr>
          <t>Utilizzare la tendina per selezionare la macro-area di riferimento</t>
        </r>
      </text>
    </comment>
    <comment ref="D93" authorId="0" shapeId="0">
      <text>
        <r>
          <rPr>
            <sz val="9"/>
            <color indexed="81"/>
            <rFont val="Tahoma"/>
            <family val="2"/>
          </rPr>
          <t>Indicare le attività svolte per il datore di lavoro/cliente</t>
        </r>
      </text>
    </comment>
    <comment ref="D94" authorId="0" shapeId="0">
      <text>
        <r>
          <rPr>
            <sz val="9"/>
            <color indexed="81"/>
            <rFont val="Tahoma"/>
            <family val="2"/>
          </rPr>
          <t>Indicare le principali responsabilità affidate dal datore di lavoro/cliente</t>
        </r>
      </text>
    </comment>
    <comment ref="D96" authorId="1" shapeId="0">
      <text>
        <r>
          <rPr>
            <sz val="9"/>
            <color indexed="81"/>
            <rFont val="Tahoma"/>
            <family val="2"/>
          </rPr>
          <t xml:space="preserve">Indicare la data di inizio della collaborazione utilizzando il formato </t>
        </r>
        <r>
          <rPr>
            <b/>
            <sz val="9"/>
            <color indexed="81"/>
            <rFont val="Tahoma"/>
            <family val="2"/>
          </rPr>
          <t>gg/mm/aaaa</t>
        </r>
      </text>
    </comment>
    <comment ref="D97" authorId="1" shapeId="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98" authorId="0" shapeId="0">
      <text>
        <r>
          <rPr>
            <sz val="9"/>
            <color indexed="81"/>
            <rFont val="Tahoma"/>
            <family val="2"/>
          </rPr>
          <t>Indicare la denominazione del datore di lavoro/cliente</t>
        </r>
      </text>
    </comment>
    <comment ref="D99" authorId="0" shapeId="0">
      <text>
        <r>
          <rPr>
            <sz val="9"/>
            <color indexed="81"/>
            <rFont val="Tahoma"/>
            <family val="2"/>
          </rPr>
          <t>Indicare il comune in cui ha sede il datore di lavoro/cliente. In caso di sedi multiple indicare quella presso la quale si è operato/si opera</t>
        </r>
      </text>
    </comment>
    <comment ref="D100" authorId="0" shapeId="0">
      <text>
        <r>
          <rPr>
            <sz val="9"/>
            <color indexed="81"/>
            <rFont val="Tahoma"/>
            <family val="2"/>
          </rPr>
          <t>Indicare la provincia in cui ha sede il datore di lavoro/cliente. In caso di sedi multiple indicare quella presso la quale si è operato/si opera</t>
        </r>
      </text>
    </comment>
    <comment ref="D101" authorId="0" shapeId="0">
      <text>
        <r>
          <rPr>
            <sz val="9"/>
            <color indexed="81"/>
            <rFont val="Tahoma"/>
            <family val="2"/>
          </rPr>
          <t>Utilizzare la tendina per selezionare il tipo e la dimensione del datore di lavoro/cliente</t>
        </r>
      </text>
    </comment>
    <comment ref="D102" authorId="0" shapeId="0">
      <text>
        <r>
          <rPr>
            <sz val="9"/>
            <color indexed="81"/>
            <rFont val="Tahoma"/>
            <family val="2"/>
          </rPr>
          <t>Indicare il settore di attività in cui opera il datore di lavoro/cliente. In caso di settori multipli indicare quello in cui si è operato/si opera</t>
        </r>
      </text>
    </comment>
    <comment ref="D103" authorId="0" shapeId="0">
      <text>
        <r>
          <rPr>
            <sz val="9"/>
            <color indexed="81"/>
            <rFont val="Tahoma"/>
            <family val="2"/>
          </rPr>
          <t>Utilizzare la tendina per selezionare l'ambito di attività in cui opera il datore di lavoro/cliente. In caso di ambiti multipli indicare quello in cui si è operato/si opera</t>
        </r>
      </text>
    </comment>
    <comment ref="D104" authorId="0" shapeId="0">
      <text>
        <r>
          <rPr>
            <sz val="9"/>
            <color indexed="81"/>
            <rFont val="Tahoma"/>
            <family val="2"/>
          </rPr>
          <t>Utilizzare la tendina per selezionare la macro-area di riferimento</t>
        </r>
      </text>
    </comment>
    <comment ref="D105" authorId="0" shapeId="0">
      <text>
        <r>
          <rPr>
            <sz val="9"/>
            <color indexed="81"/>
            <rFont val="Tahoma"/>
            <family val="2"/>
          </rPr>
          <t>Indicare le attività svolte per il datore di lavoro/cliente</t>
        </r>
      </text>
    </comment>
    <comment ref="D106" authorId="0" shapeId="0">
      <text>
        <r>
          <rPr>
            <sz val="9"/>
            <color indexed="81"/>
            <rFont val="Tahoma"/>
            <family val="2"/>
          </rPr>
          <t>Indicare le principali responsabilità affidate dal datore di lavoro/cliente</t>
        </r>
      </text>
    </comment>
    <comment ref="D108" authorId="1" shapeId="0">
      <text>
        <r>
          <rPr>
            <sz val="9"/>
            <color indexed="81"/>
            <rFont val="Tahoma"/>
            <family val="2"/>
          </rPr>
          <t xml:space="preserve">Indicare la data di inizio della collaborazione utilizzando il formato </t>
        </r>
        <r>
          <rPr>
            <b/>
            <sz val="9"/>
            <color indexed="81"/>
            <rFont val="Tahoma"/>
            <family val="2"/>
          </rPr>
          <t>gg/mm/aaaa</t>
        </r>
      </text>
    </comment>
    <comment ref="D109" authorId="1" shapeId="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110" authorId="0" shapeId="0">
      <text>
        <r>
          <rPr>
            <sz val="9"/>
            <color indexed="81"/>
            <rFont val="Tahoma"/>
            <family val="2"/>
          </rPr>
          <t>Indicare la denominazione del datore di lavoro/cliente</t>
        </r>
      </text>
    </comment>
    <comment ref="D111" authorId="0" shapeId="0">
      <text>
        <r>
          <rPr>
            <sz val="9"/>
            <color indexed="81"/>
            <rFont val="Tahoma"/>
            <family val="2"/>
          </rPr>
          <t>Indicare il comune in cui ha sede il datore di lavoro/cliente. In caso di sedi multiple indicare quella presso la quale si è operato/si opera</t>
        </r>
      </text>
    </comment>
    <comment ref="D112" authorId="0" shapeId="0">
      <text>
        <r>
          <rPr>
            <sz val="9"/>
            <color indexed="81"/>
            <rFont val="Tahoma"/>
            <family val="2"/>
          </rPr>
          <t>Indicare la provincia in cui ha sede il datore di lavoro/cliente. In caso di sedi multiple indicare quella presso la quale si è operato/si opera</t>
        </r>
      </text>
    </comment>
    <comment ref="D113" authorId="0" shapeId="0">
      <text>
        <r>
          <rPr>
            <sz val="9"/>
            <color indexed="81"/>
            <rFont val="Tahoma"/>
            <family val="2"/>
          </rPr>
          <t>Utilizzare la tendina per selezionare il tipo e la dimensione del datore di lavoro/cliente</t>
        </r>
      </text>
    </comment>
    <comment ref="D114" authorId="0" shapeId="0">
      <text>
        <r>
          <rPr>
            <sz val="9"/>
            <color indexed="81"/>
            <rFont val="Tahoma"/>
            <family val="2"/>
          </rPr>
          <t>Indicare il settore di attività in cui opera il datore di lavoro/cliente. In caso di settori multipli indicare quello in cui si è operato/si opera</t>
        </r>
      </text>
    </comment>
    <comment ref="D115" authorId="0" shapeId="0">
      <text>
        <r>
          <rPr>
            <sz val="9"/>
            <color indexed="81"/>
            <rFont val="Tahoma"/>
            <family val="2"/>
          </rPr>
          <t>Utilizzare la tendina per selezionare l'ambito di attività in cui opera il datore di lavoro/cliente. In caso di ambiti multipli indicare quello in cui si è operato/si opera</t>
        </r>
      </text>
    </comment>
    <comment ref="D116" authorId="0" shapeId="0">
      <text>
        <r>
          <rPr>
            <sz val="9"/>
            <color indexed="81"/>
            <rFont val="Tahoma"/>
            <family val="2"/>
          </rPr>
          <t>Utilizzare la tendina per selezionare la macro-area di riferimento</t>
        </r>
      </text>
    </comment>
    <comment ref="D117" authorId="0" shapeId="0">
      <text>
        <r>
          <rPr>
            <sz val="9"/>
            <color indexed="81"/>
            <rFont val="Tahoma"/>
            <family val="2"/>
          </rPr>
          <t>Indicare le attività svolte per il datore di lavoro/cliente</t>
        </r>
      </text>
    </comment>
    <comment ref="D118" authorId="0" shapeId="0">
      <text>
        <r>
          <rPr>
            <sz val="9"/>
            <color indexed="81"/>
            <rFont val="Tahoma"/>
            <family val="2"/>
          </rPr>
          <t>Indicare le principali responsabilità affidate dal datore di lavoro/cliente</t>
        </r>
      </text>
    </comment>
    <comment ref="D120" authorId="1" shapeId="0">
      <text>
        <r>
          <rPr>
            <sz val="9"/>
            <color indexed="81"/>
            <rFont val="Tahoma"/>
            <family val="2"/>
          </rPr>
          <t xml:space="preserve">Indicare la data di inizio della collaborazione utilizzando il formato </t>
        </r>
        <r>
          <rPr>
            <b/>
            <sz val="9"/>
            <color indexed="81"/>
            <rFont val="Tahoma"/>
            <family val="2"/>
          </rPr>
          <t>gg/mm/aaaa</t>
        </r>
      </text>
    </comment>
    <comment ref="D121" authorId="1" shapeId="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122" authorId="0" shapeId="0">
      <text>
        <r>
          <rPr>
            <sz val="9"/>
            <color indexed="81"/>
            <rFont val="Tahoma"/>
            <family val="2"/>
          </rPr>
          <t>Indicare la denominazione del datore di lavoro/cliente</t>
        </r>
      </text>
    </comment>
    <comment ref="D123" authorId="0" shapeId="0">
      <text>
        <r>
          <rPr>
            <sz val="9"/>
            <color indexed="81"/>
            <rFont val="Tahoma"/>
            <family val="2"/>
          </rPr>
          <t>Indicare il comune in cui ha sede il datore di lavoro/cliente. In caso di sedi multiple indicare quella presso la quale si è operato/si opera</t>
        </r>
      </text>
    </comment>
    <comment ref="D124" authorId="0" shapeId="0">
      <text>
        <r>
          <rPr>
            <sz val="9"/>
            <color indexed="81"/>
            <rFont val="Tahoma"/>
            <family val="2"/>
          </rPr>
          <t>Indicare la provincia in cui ha sede il datore di lavoro/cliente. In caso di sedi multiple indicare quella presso la quale si è operato/si opera</t>
        </r>
      </text>
    </comment>
    <comment ref="D125" authorId="0" shapeId="0">
      <text>
        <r>
          <rPr>
            <sz val="9"/>
            <color indexed="81"/>
            <rFont val="Tahoma"/>
            <family val="2"/>
          </rPr>
          <t>Utilizzare la tendina per selezionare il tipo e la dimensione del datore di lavoro/cliente</t>
        </r>
      </text>
    </comment>
    <comment ref="D126" authorId="0" shapeId="0">
      <text>
        <r>
          <rPr>
            <sz val="9"/>
            <color indexed="81"/>
            <rFont val="Tahoma"/>
            <family val="2"/>
          </rPr>
          <t>Indicare il settore di attività in cui opera il datore di lavoro/cliente. In caso di settori multipli indicare quello in cui si è operato/si opera</t>
        </r>
      </text>
    </comment>
    <comment ref="D127" authorId="0" shapeId="0">
      <text>
        <r>
          <rPr>
            <sz val="9"/>
            <color indexed="81"/>
            <rFont val="Tahoma"/>
            <family val="2"/>
          </rPr>
          <t>Utilizzare la tendina per selezionare l'ambito di attività in cui opera il datore di lavoro/cliente. In caso di ambiti multipli indicare quello in cui si è operato/si opera</t>
        </r>
      </text>
    </comment>
    <comment ref="D128" authorId="0" shapeId="0">
      <text>
        <r>
          <rPr>
            <sz val="9"/>
            <color indexed="81"/>
            <rFont val="Tahoma"/>
            <family val="2"/>
          </rPr>
          <t>Utilizzare la tendina per selezionare la macro-area di riferimento</t>
        </r>
      </text>
    </comment>
    <comment ref="D129" authorId="0" shapeId="0">
      <text>
        <r>
          <rPr>
            <sz val="9"/>
            <color indexed="81"/>
            <rFont val="Tahoma"/>
            <family val="2"/>
          </rPr>
          <t>Indicare le attività svolte per il datore di lavoro/cliente</t>
        </r>
      </text>
    </comment>
    <comment ref="D130" authorId="0" shapeId="0">
      <text>
        <r>
          <rPr>
            <sz val="9"/>
            <color indexed="81"/>
            <rFont val="Tahoma"/>
            <family val="2"/>
          </rPr>
          <t>Indicare le principali responsabilità affidate dal datore di lavoro/cliente</t>
        </r>
      </text>
    </comment>
  </commentList>
</comments>
</file>

<file path=xl/comments4.xml><?xml version="1.0" encoding="utf-8"?>
<comments xmlns="http://schemas.openxmlformats.org/spreadsheetml/2006/main">
  <authors>
    <author>Carlo Borelli</author>
  </authors>
  <commentList>
    <comment ref="D7" authorId="0" shapeId="0">
      <text>
        <r>
          <rPr>
            <sz val="9"/>
            <color indexed="81"/>
            <rFont val="Tahoma"/>
            <family val="2"/>
          </rPr>
          <t>Campo a compilazione automatica</t>
        </r>
      </text>
    </comment>
    <comment ref="D12" authorId="0" shapeId="0">
      <text>
        <r>
          <rPr>
            <sz val="9"/>
            <color indexed="81"/>
            <rFont val="Tahoma"/>
            <family val="2"/>
          </rPr>
          <t>Indicare la denominazione dell'ente promotore del bando pubblico valutato (p.e. Regione Lombardia, Fondazione CARIPLO, MIUR, MISE, Governo francese, Commissione europea, etc.)</t>
        </r>
      </text>
    </comment>
    <comment ref="D13" authorId="0" shapeId="0">
      <text>
        <r>
          <rPr>
            <sz val="9"/>
            <color indexed="81"/>
            <rFont val="Tahoma"/>
            <family val="2"/>
          </rPr>
          <t>Utilizzare la tendina per selezionare l'ambito di rilevanza geografica del bando pubblico valutato</t>
        </r>
      </text>
    </comment>
    <comment ref="D14" authorId="0" shapeId="0">
      <text>
        <r>
          <rPr>
            <sz val="9"/>
            <color indexed="81"/>
            <rFont val="Tahoma"/>
            <family val="2"/>
          </rPr>
          <t>Utilizzare la tendina per selezionare la tematica rilevante per il bando pubblico valutato</t>
        </r>
      </text>
    </comment>
    <comment ref="D15" authorId="0" shapeId="0">
      <text>
        <r>
          <rPr>
            <sz val="9"/>
            <color indexed="81"/>
            <rFont val="Tahoma"/>
            <family val="2"/>
          </rPr>
          <t>Indicare i riferimenti relativi al bando pubblico valutato dando conto, anche, degli estremi di pubblicazione (p.e. GUUE, GURI, BURL, etc.)</t>
        </r>
      </text>
    </comment>
    <comment ref="D16" authorId="0" shapeId="0">
      <text>
        <r>
          <rPr>
            <sz val="9"/>
            <color indexed="81"/>
            <rFont val="Tahoma"/>
            <family val="2"/>
          </rPr>
          <t>Descrivere sinteticamente gli obiettivi specifici del bando pubblico valutato</t>
        </r>
      </text>
    </comment>
    <comment ref="D17" authorId="0" shapeId="0">
      <text>
        <r>
          <rPr>
            <sz val="9"/>
            <color indexed="81"/>
            <rFont val="Tahoma"/>
            <family val="2"/>
          </rPr>
          <t>Indicare l'anno di pubblicazione del bando pubblico valutato</t>
        </r>
      </text>
    </comment>
    <comment ref="D18" authorId="0" shapeId="0">
      <text>
        <r>
          <rPr>
            <sz val="9"/>
            <color indexed="81"/>
            <rFont val="Tahoma"/>
            <family val="2"/>
          </rPr>
          <t>Utilizzare la tendina per selezionare il numero di progetti valutati nell'ambito del bando pubblico descritto</t>
        </r>
      </text>
    </comment>
    <comment ref="D19" authorId="0" shapeId="0">
      <text>
        <r>
          <rPr>
            <sz val="9"/>
            <color indexed="81"/>
            <rFont val="Tahoma"/>
            <family val="2"/>
          </rPr>
          <t>Utilizzare la tendina per selezionare la classe di investimento medio dei progetti valutati nell'ambito del bando pubblico descritto</t>
        </r>
      </text>
    </comment>
    <comment ref="D21" authorId="0" shapeId="0">
      <text>
        <r>
          <rPr>
            <sz val="9"/>
            <color indexed="81"/>
            <rFont val="Tahoma"/>
            <family val="2"/>
          </rPr>
          <t>Indicare la denominazione dell'ente promotore del bando pubblico valutato (p.e. Regione Lombardia, Fondazione CARIPLO, MIUR, MISE, Governo francese, Commissione europea, etc.)</t>
        </r>
      </text>
    </comment>
    <comment ref="D22" authorId="0" shapeId="0">
      <text>
        <r>
          <rPr>
            <sz val="9"/>
            <color indexed="81"/>
            <rFont val="Tahoma"/>
            <family val="2"/>
          </rPr>
          <t>Utilizzare la tendina per selezionare l'ambito di rilevanza geografica del bando pubblico valutato</t>
        </r>
      </text>
    </comment>
    <comment ref="D23" authorId="0" shapeId="0">
      <text>
        <r>
          <rPr>
            <sz val="9"/>
            <color indexed="81"/>
            <rFont val="Tahoma"/>
            <family val="2"/>
          </rPr>
          <t>Utilizzare la tendina per selezionare la tematica rilevante per il bando pubblico valutato</t>
        </r>
      </text>
    </comment>
    <comment ref="D24" authorId="0" shapeId="0">
      <text>
        <r>
          <rPr>
            <sz val="9"/>
            <color indexed="81"/>
            <rFont val="Tahoma"/>
            <family val="2"/>
          </rPr>
          <t>Indicare i riferimenti relativi al bando pubblico valutato dando conto, anche, degli estremi di pubblicazione (p.e. GUUE, GURI, BURL, etc.)</t>
        </r>
      </text>
    </comment>
    <comment ref="D25" authorId="0" shapeId="0">
      <text>
        <r>
          <rPr>
            <sz val="9"/>
            <color indexed="81"/>
            <rFont val="Tahoma"/>
            <family val="2"/>
          </rPr>
          <t>Descrivere sinteticamente gli obiettivi specifici del bando pubblico valutato</t>
        </r>
      </text>
    </comment>
    <comment ref="D26" authorId="0" shapeId="0">
      <text>
        <r>
          <rPr>
            <sz val="9"/>
            <color indexed="81"/>
            <rFont val="Tahoma"/>
            <family val="2"/>
          </rPr>
          <t>Indicare l'anno di pubblicazione del bando pubblico valutato</t>
        </r>
      </text>
    </comment>
    <comment ref="D27" authorId="0" shapeId="0">
      <text>
        <r>
          <rPr>
            <sz val="9"/>
            <color indexed="81"/>
            <rFont val="Tahoma"/>
            <family val="2"/>
          </rPr>
          <t>Utilizzare la tendina per selezionare il numero di progetti valutati nell'ambito del bando pubblico descritto</t>
        </r>
      </text>
    </comment>
    <comment ref="D28" authorId="0" shapeId="0">
      <text>
        <r>
          <rPr>
            <sz val="9"/>
            <color indexed="81"/>
            <rFont val="Tahoma"/>
            <family val="2"/>
          </rPr>
          <t>Utilizzare la tendina per selezionare la classe di investimento medio dei progetti valutati nell'ambito del bando pubblico descritto</t>
        </r>
      </text>
    </comment>
    <comment ref="D30" authorId="0" shapeId="0">
      <text>
        <r>
          <rPr>
            <sz val="9"/>
            <color indexed="81"/>
            <rFont val="Tahoma"/>
            <family val="2"/>
          </rPr>
          <t>Indicare la denominazione dell'ente promotore del bando pubblico valutato (p.e. Regione Lombardia, Fondazione CARIPLO, MIUR, MISE, Governo francese, Commissione europea, etc.)</t>
        </r>
      </text>
    </comment>
    <comment ref="D31" authorId="0" shapeId="0">
      <text>
        <r>
          <rPr>
            <sz val="9"/>
            <color indexed="81"/>
            <rFont val="Tahoma"/>
            <family val="2"/>
          </rPr>
          <t>Utilizzare la tendina per selezionare l'ambito di rilevanza geografica del bando pubblico valutato</t>
        </r>
      </text>
    </comment>
    <comment ref="D32" authorId="0" shapeId="0">
      <text>
        <r>
          <rPr>
            <sz val="9"/>
            <color indexed="81"/>
            <rFont val="Tahoma"/>
            <family val="2"/>
          </rPr>
          <t>Utilizzare la tendina per selezionare la tematica rilevante per il bando pubblico valutato</t>
        </r>
      </text>
    </comment>
    <comment ref="D33" authorId="0" shapeId="0">
      <text>
        <r>
          <rPr>
            <sz val="9"/>
            <color indexed="81"/>
            <rFont val="Tahoma"/>
            <family val="2"/>
          </rPr>
          <t>Indicare i riferimenti relativi al bando pubblico valutato dando conto, anche, degli estremi di pubblicazione (p.e. GUUE, GURI, BURL, etc.)</t>
        </r>
      </text>
    </comment>
    <comment ref="D34" authorId="0" shapeId="0">
      <text>
        <r>
          <rPr>
            <sz val="9"/>
            <color indexed="81"/>
            <rFont val="Tahoma"/>
            <family val="2"/>
          </rPr>
          <t>Descrivere sinteticamente gli obiettivi specifici del bando pubblico valutato</t>
        </r>
      </text>
    </comment>
    <comment ref="D35" authorId="0" shapeId="0">
      <text>
        <r>
          <rPr>
            <sz val="9"/>
            <color indexed="81"/>
            <rFont val="Tahoma"/>
            <family val="2"/>
          </rPr>
          <t>Indicare l'anno di pubblicazione del bando pubblico valutato</t>
        </r>
      </text>
    </comment>
    <comment ref="D36" authorId="0" shapeId="0">
      <text>
        <r>
          <rPr>
            <sz val="9"/>
            <color indexed="81"/>
            <rFont val="Tahoma"/>
            <family val="2"/>
          </rPr>
          <t>Utilizzare la tendina per selezionare il numero di progetti valutati nell'ambito del bando pubblico descritto</t>
        </r>
      </text>
    </comment>
    <comment ref="D37" authorId="0" shapeId="0">
      <text>
        <r>
          <rPr>
            <sz val="9"/>
            <color indexed="81"/>
            <rFont val="Tahoma"/>
            <family val="2"/>
          </rPr>
          <t>Utilizzare la tendina per selezionare la classe di investimento medio dei progetti valutati nell'ambito del bando pubblico descritto</t>
        </r>
      </text>
    </comment>
  </commentList>
</comments>
</file>

<file path=xl/comments5.xml><?xml version="1.0" encoding="utf-8"?>
<comments xmlns="http://schemas.openxmlformats.org/spreadsheetml/2006/main">
  <authors>
    <author>Carlo Borelli</author>
  </authors>
  <commentList>
    <comment ref="D7" authorId="0" shapeId="0">
      <text>
        <r>
          <rPr>
            <sz val="9"/>
            <color indexed="81"/>
            <rFont val="Tahoma"/>
            <family val="2"/>
          </rPr>
          <t>Campo a compilazione automatica</t>
        </r>
      </text>
    </comment>
    <comment ref="D11" authorId="0" shapeId="0">
      <text>
        <r>
          <rPr>
            <sz val="9"/>
            <color indexed="81"/>
            <rFont val="Tahoma"/>
            <family val="2"/>
          </rPr>
          <t>Campo a compilazione automatica</t>
        </r>
      </text>
    </comment>
    <comment ref="D12" authorId="0" shapeId="0">
      <text>
        <r>
          <rPr>
            <sz val="9"/>
            <color indexed="81"/>
            <rFont val="Tahoma"/>
            <family val="2"/>
          </rPr>
          <t>Campo a compilazione automatica</t>
        </r>
      </text>
    </comment>
    <comment ref="D13" authorId="0" shapeId="0">
      <text>
        <r>
          <rPr>
            <sz val="9"/>
            <color indexed="81"/>
            <rFont val="Tahoma"/>
            <family val="2"/>
          </rPr>
          <t>Campo a compilazione automatica</t>
        </r>
      </text>
    </comment>
    <comment ref="D14" authorId="0" shapeId="0">
      <text>
        <r>
          <rPr>
            <sz val="9"/>
            <color indexed="81"/>
            <rFont val="Tahoma"/>
            <family val="2"/>
          </rPr>
          <t>Campo a compilazione automatica</t>
        </r>
      </text>
    </comment>
    <comment ref="D16" authorId="0" shapeId="0">
      <text>
        <r>
          <rPr>
            <sz val="9"/>
            <color indexed="81"/>
            <rFont val="Tahoma"/>
            <family val="2"/>
          </rPr>
          <t>Campo a compilazione automatica</t>
        </r>
      </text>
    </comment>
    <comment ref="D17" authorId="0" shapeId="0">
      <text>
        <r>
          <rPr>
            <sz val="9"/>
            <color indexed="81"/>
            <rFont val="Tahoma"/>
            <family val="2"/>
          </rPr>
          <t>Campo a compilazione automatica</t>
        </r>
      </text>
    </comment>
    <comment ref="D18" authorId="0" shapeId="0">
      <text>
        <r>
          <rPr>
            <sz val="9"/>
            <color indexed="81"/>
            <rFont val="Tahoma"/>
            <family val="2"/>
          </rPr>
          <t>Campo a compilazione automatica</t>
        </r>
      </text>
    </comment>
    <comment ref="D19" authorId="0" shapeId="0">
      <text>
        <r>
          <rPr>
            <sz val="9"/>
            <color indexed="81"/>
            <rFont val="Tahoma"/>
            <family val="2"/>
          </rPr>
          <t>Campo a compilazione automatica</t>
        </r>
      </text>
    </comment>
    <comment ref="D22" authorId="0" shapeId="0">
      <text>
        <r>
          <rPr>
            <sz val="9"/>
            <color indexed="81"/>
            <rFont val="Tahoma"/>
            <family val="2"/>
          </rPr>
          <t xml:space="preserve">Descrivere quanto richiesto mantenendosi </t>
        </r>
        <r>
          <rPr>
            <b/>
            <sz val="9"/>
            <color indexed="81"/>
            <rFont val="Tahoma"/>
            <family val="2"/>
          </rPr>
          <t>tassativamente</t>
        </r>
        <r>
          <rPr>
            <sz val="9"/>
            <color indexed="81"/>
            <rFont val="Tahoma"/>
            <family val="2"/>
          </rPr>
          <t xml:space="preserve"> entro lo spazio dato</t>
        </r>
      </text>
    </comment>
    <comment ref="D24" authorId="0" shapeId="0">
      <text>
        <r>
          <rPr>
            <sz val="9"/>
            <color indexed="81"/>
            <rFont val="Tahoma"/>
            <family val="2"/>
          </rPr>
          <t>Campo a compilazione automatica</t>
        </r>
      </text>
    </comment>
    <comment ref="D25" authorId="0" shapeId="0">
      <text>
        <r>
          <rPr>
            <sz val="9"/>
            <color indexed="81"/>
            <rFont val="Tahoma"/>
            <family val="2"/>
          </rPr>
          <t>Campo a compilazione automatica</t>
        </r>
      </text>
    </comment>
    <comment ref="D26" authorId="0" shapeId="0">
      <text>
        <r>
          <rPr>
            <sz val="9"/>
            <color indexed="81"/>
            <rFont val="Tahoma"/>
            <family val="2"/>
          </rPr>
          <t>Campo a compilazione automatica</t>
        </r>
      </text>
    </comment>
    <comment ref="D27" authorId="0" shapeId="0">
      <text>
        <r>
          <rPr>
            <sz val="9"/>
            <color indexed="81"/>
            <rFont val="Tahoma"/>
            <family val="2"/>
          </rPr>
          <t>Campo a compilazione automatica</t>
        </r>
      </text>
    </comment>
    <comment ref="D28" authorId="0" shapeId="0">
      <text>
        <r>
          <rPr>
            <sz val="9"/>
            <color indexed="81"/>
            <rFont val="Tahoma"/>
            <family val="2"/>
          </rPr>
          <t>Campo a compilazione automatica</t>
        </r>
      </text>
    </comment>
    <comment ref="D29" authorId="0" shapeId="0">
      <text>
        <r>
          <rPr>
            <sz val="9"/>
            <color indexed="81"/>
            <rFont val="Tahoma"/>
            <family val="2"/>
          </rPr>
          <t>Campo a compilazione automatica</t>
        </r>
      </text>
    </comment>
    <comment ref="D30" authorId="0" shapeId="0">
      <text>
        <r>
          <rPr>
            <sz val="9"/>
            <color indexed="81"/>
            <rFont val="Tahoma"/>
            <family val="2"/>
          </rPr>
          <t>Campo a compilazione automatica</t>
        </r>
      </text>
    </comment>
    <comment ref="D31" authorId="0" shapeId="0">
      <text>
        <r>
          <rPr>
            <sz val="9"/>
            <color indexed="81"/>
            <rFont val="Tahoma"/>
            <family val="2"/>
          </rPr>
          <t>Campo a compilazione automatica</t>
        </r>
      </text>
    </comment>
    <comment ref="D32" authorId="0" shapeId="0">
      <text>
        <r>
          <rPr>
            <sz val="9"/>
            <color indexed="81"/>
            <rFont val="Tahoma"/>
            <family val="2"/>
          </rPr>
          <t>Campo a compilazione automatica</t>
        </r>
      </text>
    </comment>
    <comment ref="D33" authorId="0" shapeId="0">
      <text>
        <r>
          <rPr>
            <sz val="9"/>
            <color indexed="81"/>
            <rFont val="Tahoma"/>
            <family val="2"/>
          </rPr>
          <t>Campo a compilazione automatica</t>
        </r>
      </text>
    </comment>
    <comment ref="D35" authorId="0" shapeId="0">
      <text>
        <r>
          <rPr>
            <sz val="9"/>
            <color indexed="81"/>
            <rFont val="Tahoma"/>
            <family val="2"/>
          </rPr>
          <t xml:space="preserve">Descrivere quanto richiesto mantenendosi </t>
        </r>
        <r>
          <rPr>
            <b/>
            <sz val="9"/>
            <color indexed="81"/>
            <rFont val="Tahoma"/>
            <family val="2"/>
          </rPr>
          <t>tassativamente</t>
        </r>
        <r>
          <rPr>
            <sz val="9"/>
            <color indexed="81"/>
            <rFont val="Tahoma"/>
            <family val="2"/>
          </rPr>
          <t xml:space="preserve"> entro lo spazio dato</t>
        </r>
      </text>
    </comment>
    <comment ref="D39" authorId="0" shapeId="0">
      <text>
        <r>
          <rPr>
            <sz val="9"/>
            <color indexed="81"/>
            <rFont val="Tahoma"/>
            <family val="2"/>
          </rPr>
          <t>Campo a compilazione automatica</t>
        </r>
      </text>
    </comment>
    <comment ref="D40" authorId="0" shapeId="0">
      <text>
        <r>
          <rPr>
            <sz val="9"/>
            <color indexed="81"/>
            <rFont val="Tahoma"/>
            <family val="2"/>
          </rPr>
          <t>Campo a compilazione automatica</t>
        </r>
      </text>
    </comment>
    <comment ref="D41" authorId="0" shapeId="0">
      <text>
        <r>
          <rPr>
            <sz val="9"/>
            <color indexed="81"/>
            <rFont val="Tahoma"/>
            <family val="2"/>
          </rPr>
          <t>Campo a compilazione automatica</t>
        </r>
      </text>
    </comment>
    <comment ref="D42" authorId="0" shapeId="0">
      <text>
        <r>
          <rPr>
            <sz val="9"/>
            <color indexed="81"/>
            <rFont val="Tahoma"/>
            <family val="2"/>
          </rPr>
          <t>Campo a compilazione automatica</t>
        </r>
      </text>
    </comment>
    <comment ref="D44" authorId="0" shapeId="0">
      <text>
        <r>
          <rPr>
            <sz val="9"/>
            <color indexed="81"/>
            <rFont val="Tahoma"/>
            <family val="2"/>
          </rPr>
          <t>Campo a compilazione automatica</t>
        </r>
      </text>
    </comment>
    <comment ref="D45" authorId="0" shapeId="0">
      <text>
        <r>
          <rPr>
            <sz val="9"/>
            <color indexed="81"/>
            <rFont val="Tahoma"/>
            <family val="2"/>
          </rPr>
          <t>Campo a compilazione automatica</t>
        </r>
      </text>
    </comment>
    <comment ref="D46" authorId="0" shapeId="0">
      <text>
        <r>
          <rPr>
            <sz val="9"/>
            <color indexed="81"/>
            <rFont val="Tahoma"/>
            <family val="2"/>
          </rPr>
          <t>Campo a compilazione automatica</t>
        </r>
      </text>
    </comment>
    <comment ref="D47" authorId="0" shapeId="0">
      <text>
        <r>
          <rPr>
            <sz val="9"/>
            <color indexed="81"/>
            <rFont val="Tahoma"/>
            <family val="2"/>
          </rPr>
          <t>Campo a compilazione automatica</t>
        </r>
      </text>
    </comment>
    <comment ref="D50" authorId="0" shapeId="0">
      <text>
        <r>
          <rPr>
            <sz val="9"/>
            <color indexed="81"/>
            <rFont val="Tahoma"/>
            <family val="2"/>
          </rPr>
          <t xml:space="preserve">Descrivere quanto richiesto mantenendosi </t>
        </r>
        <r>
          <rPr>
            <b/>
            <sz val="9"/>
            <color indexed="81"/>
            <rFont val="Tahoma"/>
            <family val="2"/>
          </rPr>
          <t>tassativamente</t>
        </r>
        <r>
          <rPr>
            <sz val="9"/>
            <color indexed="81"/>
            <rFont val="Tahoma"/>
            <family val="2"/>
          </rPr>
          <t xml:space="preserve"> entro lo spazio dato</t>
        </r>
      </text>
    </comment>
    <comment ref="D52" authorId="0" shapeId="0">
      <text>
        <r>
          <rPr>
            <sz val="9"/>
            <color indexed="81"/>
            <rFont val="Tahoma"/>
            <family val="2"/>
          </rPr>
          <t>Campo a compilazione automatica</t>
        </r>
      </text>
    </comment>
    <comment ref="D53" authorId="0" shapeId="0">
      <text>
        <r>
          <rPr>
            <sz val="9"/>
            <color indexed="81"/>
            <rFont val="Tahoma"/>
            <family val="2"/>
          </rPr>
          <t>Campo a compilazione automatica</t>
        </r>
      </text>
    </comment>
    <comment ref="D54" authorId="0" shapeId="0">
      <text>
        <r>
          <rPr>
            <sz val="9"/>
            <color indexed="81"/>
            <rFont val="Tahoma"/>
            <family val="2"/>
          </rPr>
          <t>Campo a compilazione automatica</t>
        </r>
      </text>
    </comment>
    <comment ref="D55" authorId="0" shapeId="0">
      <text>
        <r>
          <rPr>
            <sz val="9"/>
            <color indexed="81"/>
            <rFont val="Tahoma"/>
            <family val="2"/>
          </rPr>
          <t>Campo a compilazione automatica</t>
        </r>
      </text>
    </comment>
    <comment ref="D56" authorId="0" shapeId="0">
      <text>
        <r>
          <rPr>
            <sz val="9"/>
            <color indexed="81"/>
            <rFont val="Tahoma"/>
            <family val="2"/>
          </rPr>
          <t>Campo a compilazione automatica</t>
        </r>
      </text>
    </comment>
    <comment ref="D57" authorId="0" shapeId="0">
      <text>
        <r>
          <rPr>
            <sz val="9"/>
            <color indexed="81"/>
            <rFont val="Tahoma"/>
            <family val="2"/>
          </rPr>
          <t>Campo a compilazione automatica</t>
        </r>
      </text>
    </comment>
    <comment ref="D58" authorId="0" shapeId="0">
      <text>
        <r>
          <rPr>
            <sz val="9"/>
            <color indexed="81"/>
            <rFont val="Tahoma"/>
            <family val="2"/>
          </rPr>
          <t>Campo a compilazione automatica</t>
        </r>
      </text>
    </comment>
    <comment ref="D59" authorId="0" shapeId="0">
      <text>
        <r>
          <rPr>
            <sz val="9"/>
            <color indexed="81"/>
            <rFont val="Tahoma"/>
            <family val="2"/>
          </rPr>
          <t>Campo a compilazione automatica</t>
        </r>
      </text>
    </comment>
    <comment ref="D60" authorId="0" shapeId="0">
      <text>
        <r>
          <rPr>
            <sz val="9"/>
            <color indexed="81"/>
            <rFont val="Tahoma"/>
            <family val="2"/>
          </rPr>
          <t>Campo a compilazione automatica</t>
        </r>
      </text>
    </comment>
    <comment ref="D61" authorId="0" shapeId="0">
      <text>
        <r>
          <rPr>
            <sz val="9"/>
            <color indexed="81"/>
            <rFont val="Tahoma"/>
            <family val="2"/>
          </rPr>
          <t>Campo a compilazione automatica</t>
        </r>
      </text>
    </comment>
    <comment ref="D64" authorId="0" shapeId="0">
      <text>
        <r>
          <rPr>
            <sz val="9"/>
            <color indexed="81"/>
            <rFont val="Tahoma"/>
            <family val="2"/>
          </rPr>
          <t xml:space="preserve">Descrivere quanto richiesto mantenendosi </t>
        </r>
        <r>
          <rPr>
            <b/>
            <sz val="9"/>
            <color indexed="81"/>
            <rFont val="Tahoma"/>
            <family val="2"/>
          </rPr>
          <t>tassativamente</t>
        </r>
        <r>
          <rPr>
            <sz val="9"/>
            <color indexed="81"/>
            <rFont val="Tahoma"/>
            <family val="2"/>
          </rPr>
          <t xml:space="preserve"> entro lo spazio dato</t>
        </r>
      </text>
    </comment>
  </commentList>
</comments>
</file>

<file path=xl/sharedStrings.xml><?xml version="1.0" encoding="utf-8"?>
<sst xmlns="http://schemas.openxmlformats.org/spreadsheetml/2006/main" count="978" uniqueCount="724">
  <si>
    <t>AS1 Piattaforme aeronautiche del futuro</t>
  </si>
  <si>
    <t xml:space="preserve">AS2 Sistemi ed equipaggiamenti innovativi </t>
  </si>
  <si>
    <t xml:space="preserve">AS4 Sviluppo e Innovazione Tecnologica per lo Spazio </t>
  </si>
  <si>
    <t xml:space="preserve">AS5 Protezione nello spazio e dallo spazio </t>
  </si>
  <si>
    <t>AS6 Nuove piattaforme tra la terra e lo spazio</t>
  </si>
  <si>
    <t>AGROALIMENTARE</t>
  </si>
  <si>
    <t>AG1 Sistemi produttivi per la sostenibilità delle biorisorse</t>
  </si>
  <si>
    <t>AG2 Ingredienti sostenibili per un’industria alimentare competitiva</t>
  </si>
  <si>
    <t>AG3 Alimenti sicuri per un consumo sostenibile</t>
  </si>
  <si>
    <t>AE1 Generazione e gestione distribuita dell’energia</t>
  </si>
  <si>
    <t>AE2 Evoluzione tecnologica delle fonti rinnovabili</t>
  </si>
  <si>
    <t>AE3 Sistemi di accumulo di energia</t>
  </si>
  <si>
    <t>AE4 Infrastrutture per la mobilità elettrica</t>
  </si>
  <si>
    <t>AE5 Illuminazione intelligente</t>
  </si>
  <si>
    <t>AE6 Tecnologie e materiali del sistema dell’edilizia</t>
  </si>
  <si>
    <t>AE7 Tecnologie per la gestione, il monitoraggio e il trattamento dell’acqua, dell’aria e dei rifiuti</t>
  </si>
  <si>
    <t>ICC1 Digitalizzazione, rilievo 3D e realtà virtuale</t>
  </si>
  <si>
    <t>ICC2 Conservazione e manutenzione dei beni culturali e del patrimonio artistico</t>
  </si>
  <si>
    <t>ICC3 Strumentazione e sensoristica per la diagnostica e la sicurezza dei Beni Culturali</t>
  </si>
  <si>
    <t>ICC4 Moda e Design</t>
  </si>
  <si>
    <t>IS1 Benessere</t>
  </si>
  <si>
    <t>IS2 Prevenzione</t>
  </si>
  <si>
    <t>IS3 Invecchiamento attivo</t>
  </si>
  <si>
    <t>IS4 Disabilità e riabilitazione</t>
  </si>
  <si>
    <t>IS5 Diagnostica</t>
  </si>
  <si>
    <t>IS6 Nuovi approcci terapeutici</t>
  </si>
  <si>
    <t>MA1 Produzione con processi innovativi</t>
  </si>
  <si>
    <t>MA2 Sistemi di produzione evolutivi e adattativi</t>
  </si>
  <si>
    <t>MA3 Sistemi di produzione ad alta efficienza</t>
  </si>
  <si>
    <t>MA4 Manufacturing per prodotti personalizzati</t>
  </si>
  <si>
    <t>MA5 Sistemi manifatturieri per la sostenibilità ambientale</t>
  </si>
  <si>
    <t>MS1 Nuove tecnologie per i veicoli leggeri del futuro</t>
  </si>
  <si>
    <t>MS2 Efficienza energetica e riduzione delle emissioni nei trasporti</t>
  </si>
  <si>
    <t>MS3 Sistemi intelligenti di trasporto e di mobilità sostenibile</t>
  </si>
  <si>
    <t>MS4 Sicurezza nella mobilità di persone e merci</t>
  </si>
  <si>
    <t>SCC1 Smart Living</t>
  </si>
  <si>
    <t>SCC2 Infrastrutture, reti e costruzioni intelligenti</t>
  </si>
  <si>
    <t>SCC3 Sicurezza del cittadino e della comunità</t>
  </si>
  <si>
    <t>SCC4 Inclusione sociale e lavorativa</t>
  </si>
  <si>
    <t>SCC5 Sostenibilità ambientale</t>
  </si>
  <si>
    <t>SCC6 Smart Healthcare</t>
  </si>
  <si>
    <t>SCC7 Valorizzazione del patrimonio culturale</t>
  </si>
  <si>
    <t>SCC8 Piattaforme di City Information e Urban Analytics</t>
  </si>
  <si>
    <t>TIA1 ICT</t>
  </si>
  <si>
    <t>TIA2 Biotecnologie industriali</t>
  </si>
  <si>
    <t>TIA3 Fotonica</t>
  </si>
  <si>
    <t>TIA4 Materiali avanzati</t>
  </si>
  <si>
    <t>TIA5 Micro- e nano-elettronica</t>
  </si>
  <si>
    <t>TIA6 Nanotecnologie</t>
  </si>
  <si>
    <t>TIA7 Spazio</t>
  </si>
  <si>
    <t>TIA8 Tecnologie di produzione avanzata</t>
  </si>
  <si>
    <t>AEROSPAZIO</t>
  </si>
  <si>
    <t xml:space="preserve">AS3 Applicazioni e tecnologie dallo spazio per la società </t>
  </si>
  <si>
    <t>ECOINDUSTRIA</t>
  </si>
  <si>
    <t>INDUSTRIE_CREATIVE_E_CULTURALI</t>
  </si>
  <si>
    <t>INDUSTRIA_DELLA_SALUTE</t>
  </si>
  <si>
    <t>MANIFATTURIERO_AVANZATO</t>
  </si>
  <si>
    <t>MOBILITÀ_SOSTENIBILE</t>
  </si>
  <si>
    <t>SMART_CITIES_AND_COMMUNITIES</t>
  </si>
  <si>
    <t>TECNOLOGIE_INDUSTRIALI_ABILITANTI</t>
  </si>
  <si>
    <t>Nome</t>
  </si>
  <si>
    <t>Cognome</t>
  </si>
  <si>
    <t>Stato di nascita</t>
  </si>
  <si>
    <t>Comune di nascita</t>
  </si>
  <si>
    <t>Comune di residenza</t>
  </si>
  <si>
    <t>CAP di residenza</t>
  </si>
  <si>
    <t>Indirizzo di residenza</t>
  </si>
  <si>
    <t>Indirizzo di domicilio</t>
  </si>
  <si>
    <t>Comune di domicilio</t>
  </si>
  <si>
    <t>CAP di domicilio</t>
  </si>
  <si>
    <t>Partita IVA</t>
  </si>
  <si>
    <t>Telefono</t>
  </si>
  <si>
    <t>Cellulare</t>
  </si>
  <si>
    <t>Fax</t>
  </si>
  <si>
    <t>E-mail</t>
  </si>
  <si>
    <t>PEC</t>
  </si>
  <si>
    <t>Intestatario partita IVA</t>
  </si>
  <si>
    <t>AN10</t>
  </si>
  <si>
    <t>AN11</t>
  </si>
  <si>
    <t>AN12</t>
  </si>
  <si>
    <t>AN13</t>
  </si>
  <si>
    <t>AN14</t>
  </si>
  <si>
    <t>AN15</t>
  </si>
  <si>
    <t>AN16</t>
  </si>
  <si>
    <t>AN17</t>
  </si>
  <si>
    <t>AN18</t>
  </si>
  <si>
    <t>AN19</t>
  </si>
  <si>
    <t>AN20</t>
  </si>
  <si>
    <t>AN21</t>
  </si>
  <si>
    <t>AN22</t>
  </si>
  <si>
    <t>AN23</t>
  </si>
  <si>
    <t>AN01</t>
  </si>
  <si>
    <t>AN02</t>
  </si>
  <si>
    <t>AN03</t>
  </si>
  <si>
    <t>AN04</t>
  </si>
  <si>
    <t>AN05</t>
  </si>
  <si>
    <t>AN06</t>
  </si>
  <si>
    <t>AN07</t>
  </si>
  <si>
    <t>AN08</t>
  </si>
  <si>
    <t>AN09</t>
  </si>
  <si>
    <r>
      <t xml:space="preserve">Provincia di nascita </t>
    </r>
    <r>
      <rPr>
        <b/>
        <i/>
        <sz val="10"/>
        <color theme="1"/>
        <rFont val="Arial"/>
        <family val="2"/>
      </rPr>
      <t>(sigla)</t>
    </r>
  </si>
  <si>
    <r>
      <t xml:space="preserve">Data di nascita </t>
    </r>
    <r>
      <rPr>
        <b/>
        <i/>
        <sz val="10"/>
        <color theme="1"/>
        <rFont val="Arial"/>
        <family val="2"/>
      </rPr>
      <t>(gg/mm/aaaa)</t>
    </r>
  </si>
  <si>
    <r>
      <t xml:space="preserve">Provincia di residenza </t>
    </r>
    <r>
      <rPr>
        <b/>
        <i/>
        <sz val="10"/>
        <color theme="1"/>
        <rFont val="Arial"/>
        <family val="2"/>
      </rPr>
      <t>(sigla)</t>
    </r>
  </si>
  <si>
    <r>
      <t xml:space="preserve">Provincia di domicilio </t>
    </r>
    <r>
      <rPr>
        <b/>
        <i/>
        <sz val="10"/>
        <color theme="1"/>
        <rFont val="Arial"/>
        <family val="2"/>
      </rPr>
      <t>(sigla)</t>
    </r>
  </si>
  <si>
    <t>AN00</t>
  </si>
  <si>
    <t>Candidatura di</t>
  </si>
  <si>
    <t>AN24</t>
  </si>
  <si>
    <t>AN25</t>
  </si>
  <si>
    <t>AN26</t>
  </si>
  <si>
    <t>AN27</t>
  </si>
  <si>
    <t>AN28</t>
  </si>
  <si>
    <t>AN29</t>
  </si>
  <si>
    <t>Sesso</t>
  </si>
  <si>
    <t>M</t>
  </si>
  <si>
    <t>F</t>
  </si>
  <si>
    <t>Posizionarsi sopra una cella per visualizzare le relative istruzioni di compilazione</t>
  </si>
  <si>
    <t>La compilazione delle celle evidenziate in giallo è obbligatoria</t>
  </si>
  <si>
    <t>Le celle evideziate in rosso si compilano automaticamente</t>
  </si>
  <si>
    <t>ISTRUZIONI</t>
  </si>
  <si>
    <t>CS00</t>
  </si>
  <si>
    <t>EP00</t>
  </si>
  <si>
    <t>EV00</t>
  </si>
  <si>
    <t>MOTIVAZIONI</t>
  </si>
  <si>
    <t>MO00</t>
  </si>
  <si>
    <t>Lingua madre</t>
  </si>
  <si>
    <t>Lingue</t>
  </si>
  <si>
    <t>Lingua straniera 1 (LS1)</t>
  </si>
  <si>
    <t>LS1 / Livello</t>
  </si>
  <si>
    <t>Lingua straniera 2 (LS2)</t>
  </si>
  <si>
    <t>LS2 / Livello</t>
  </si>
  <si>
    <t>Lingua straniera 3 (LS3)</t>
  </si>
  <si>
    <t>LS3 / Livello</t>
  </si>
  <si>
    <t>AN30</t>
  </si>
  <si>
    <t>AN31</t>
  </si>
  <si>
    <t>AN32</t>
  </si>
  <si>
    <t>AN33</t>
  </si>
  <si>
    <t>AN34</t>
  </si>
  <si>
    <t>AN35</t>
  </si>
  <si>
    <t>AN36</t>
  </si>
  <si>
    <t>Laurea</t>
  </si>
  <si>
    <t>Vecchio ordinamento</t>
  </si>
  <si>
    <t>Specialistica</t>
  </si>
  <si>
    <t>CS01</t>
  </si>
  <si>
    <t>Conseguita nel</t>
  </si>
  <si>
    <t>Presso</t>
  </si>
  <si>
    <t>Titolo della tesi</t>
  </si>
  <si>
    <t>Voto conseguito</t>
  </si>
  <si>
    <t>CS02</t>
  </si>
  <si>
    <t>CS03</t>
  </si>
  <si>
    <t>CS04</t>
  </si>
  <si>
    <t>CS05</t>
  </si>
  <si>
    <t>CS06</t>
  </si>
  <si>
    <t>CS07</t>
  </si>
  <si>
    <t>CS08</t>
  </si>
  <si>
    <t>CS09</t>
  </si>
  <si>
    <t>CS10</t>
  </si>
  <si>
    <t>CS11</t>
  </si>
  <si>
    <t>CS12</t>
  </si>
  <si>
    <t>CS13</t>
  </si>
  <si>
    <t>CS14</t>
  </si>
  <si>
    <t>CS15</t>
  </si>
  <si>
    <t>CS16</t>
  </si>
  <si>
    <t>CS17</t>
  </si>
  <si>
    <t>CS18</t>
  </si>
  <si>
    <t>CS19</t>
  </si>
  <si>
    <t>CS20</t>
  </si>
  <si>
    <t>Conseguito nel</t>
  </si>
  <si>
    <t>CS21</t>
  </si>
  <si>
    <t>CS22</t>
  </si>
  <si>
    <t>CS23</t>
  </si>
  <si>
    <t>CS24</t>
  </si>
  <si>
    <t>CS25</t>
  </si>
  <si>
    <t>1. DATI ANAGRAFICI</t>
  </si>
  <si>
    <t>2. LINGUE</t>
  </si>
  <si>
    <t>3. AMBITI DI CANDIDATURA</t>
  </si>
  <si>
    <t>4. LAUREA</t>
  </si>
  <si>
    <t>5. DOTTORATO</t>
  </si>
  <si>
    <t>6. MASTER DI SECONDO LIVELLO</t>
  </si>
  <si>
    <t>CS26</t>
  </si>
  <si>
    <t>CS27</t>
  </si>
  <si>
    <t>CS28</t>
  </si>
  <si>
    <t>CS29</t>
  </si>
  <si>
    <t>CS30</t>
  </si>
  <si>
    <t>Solo se Tipo laurea = Specialistica indicare</t>
  </si>
  <si>
    <t>La compilazione delle celle evidenziate in verde è facoltativa, ma consigliata se pertinente</t>
  </si>
  <si>
    <t>Codice fiscale personale</t>
  </si>
  <si>
    <t>Settore di attività</t>
  </si>
  <si>
    <t>Principali responsabilità</t>
  </si>
  <si>
    <t>EP01</t>
  </si>
  <si>
    <t>EP02</t>
  </si>
  <si>
    <t>EP03</t>
  </si>
  <si>
    <t>EP04</t>
  </si>
  <si>
    <t>EP05</t>
  </si>
  <si>
    <t>EP06</t>
  </si>
  <si>
    <t>EP07</t>
  </si>
  <si>
    <t>EP08</t>
  </si>
  <si>
    <t>EP09</t>
  </si>
  <si>
    <t>Descrizione delle attività svolte</t>
  </si>
  <si>
    <t>Tipo e dimensione</t>
  </si>
  <si>
    <t>1 Micro impresa (&lt; 10 dipendenti)</t>
  </si>
  <si>
    <t>2 Piccola impresa (&lt; 50 dipendenti)</t>
  </si>
  <si>
    <t>3 Media impresa (&lt; 250 dipendenti)</t>
  </si>
  <si>
    <t>Dimensione e tipo</t>
  </si>
  <si>
    <t>7 Università o centro di ricerca privato</t>
  </si>
  <si>
    <t>6 Università o centro di ricerca pubblico</t>
  </si>
  <si>
    <t>5 Ente pubblico</t>
  </si>
  <si>
    <t>4 Grande impresa o multinazionale</t>
  </si>
  <si>
    <t>ANAGRAFICA, LINGUE E AMBITI DI CANDIDATURA</t>
  </si>
  <si>
    <t>LAUREA, DOTTORATO, MASTER E CORSI DI SPECIALIZZAZIONE</t>
  </si>
  <si>
    <t>ESPERIENZE PROFESSIONALI, PROGETTI E PUBBLICAZIONI</t>
  </si>
  <si>
    <t>ESPERIENZE DI VALUTAZIONE</t>
  </si>
  <si>
    <t>EP10</t>
  </si>
  <si>
    <t>EP11</t>
  </si>
  <si>
    <t>EP12</t>
  </si>
  <si>
    <t>EP13</t>
  </si>
  <si>
    <t>EP14</t>
  </si>
  <si>
    <t>EP15</t>
  </si>
  <si>
    <t>EP16</t>
  </si>
  <si>
    <t>EP17</t>
  </si>
  <si>
    <t>EP18</t>
  </si>
  <si>
    <t>EP19</t>
  </si>
  <si>
    <t>EP20</t>
  </si>
  <si>
    <t>EP21</t>
  </si>
  <si>
    <t>EP22</t>
  </si>
  <si>
    <t>EP23</t>
  </si>
  <si>
    <t>EP24</t>
  </si>
  <si>
    <t>EP25</t>
  </si>
  <si>
    <t>EP26</t>
  </si>
  <si>
    <t>EP27</t>
  </si>
  <si>
    <t>EP28</t>
  </si>
  <si>
    <t>EP29</t>
  </si>
  <si>
    <t>EP30</t>
  </si>
  <si>
    <t>EP31</t>
  </si>
  <si>
    <t>EP32</t>
  </si>
  <si>
    <t>EP33</t>
  </si>
  <si>
    <t>EP34</t>
  </si>
  <si>
    <t>EP35</t>
  </si>
  <si>
    <t>EP36</t>
  </si>
  <si>
    <t>EP37</t>
  </si>
  <si>
    <t>EP38</t>
  </si>
  <si>
    <t>EP39</t>
  </si>
  <si>
    <t>EP40</t>
  </si>
  <si>
    <t>EP41</t>
  </si>
  <si>
    <t>EP42</t>
  </si>
  <si>
    <t>EP43</t>
  </si>
  <si>
    <t>EP44</t>
  </si>
  <si>
    <t>EP45</t>
  </si>
  <si>
    <t>EP46</t>
  </si>
  <si>
    <t>EP47</t>
  </si>
  <si>
    <t>EP48</t>
  </si>
  <si>
    <t>EP49</t>
  </si>
  <si>
    <t>EP50</t>
  </si>
  <si>
    <t>EP51</t>
  </si>
  <si>
    <t>EP52</t>
  </si>
  <si>
    <t>EP53</t>
  </si>
  <si>
    <t>EP54</t>
  </si>
  <si>
    <t>EP55</t>
  </si>
  <si>
    <t>EP56</t>
  </si>
  <si>
    <t>EP57</t>
  </si>
  <si>
    <t>EP58</t>
  </si>
  <si>
    <t>EP59</t>
  </si>
  <si>
    <t>EP60</t>
  </si>
  <si>
    <t>EP61</t>
  </si>
  <si>
    <t>EP62</t>
  </si>
  <si>
    <t>EP63</t>
  </si>
  <si>
    <t>EP64</t>
  </si>
  <si>
    <t>EP65</t>
  </si>
  <si>
    <t>EP66</t>
  </si>
  <si>
    <t>EP67</t>
  </si>
  <si>
    <t>EP68</t>
  </si>
  <si>
    <t>EP69</t>
  </si>
  <si>
    <t>EP70</t>
  </si>
  <si>
    <t>EP71</t>
  </si>
  <si>
    <t>EP72</t>
  </si>
  <si>
    <t>EP73</t>
  </si>
  <si>
    <t>EP74</t>
  </si>
  <si>
    <t>EP75</t>
  </si>
  <si>
    <t>EP76</t>
  </si>
  <si>
    <t>EP77</t>
  </si>
  <si>
    <t>EP78</t>
  </si>
  <si>
    <t>EP79</t>
  </si>
  <si>
    <t>EP80</t>
  </si>
  <si>
    <t>EP81</t>
  </si>
  <si>
    <t>EP82</t>
  </si>
  <si>
    <t>EP83</t>
  </si>
  <si>
    <t>EP84</t>
  </si>
  <si>
    <t>EP85</t>
  </si>
  <si>
    <t>EP86</t>
  </si>
  <si>
    <t>EP87</t>
  </si>
  <si>
    <t>EP88</t>
  </si>
  <si>
    <t>EP89</t>
  </si>
  <si>
    <t>EP90</t>
  </si>
  <si>
    <t>Livello progetto</t>
  </si>
  <si>
    <t>Partecipanti progetto</t>
  </si>
  <si>
    <t>1 Uno</t>
  </si>
  <si>
    <t>2 Da due a cinque</t>
  </si>
  <si>
    <t>3 Da sei a dieci</t>
  </si>
  <si>
    <t>4 Oltre 10</t>
  </si>
  <si>
    <t>Budget progetto</t>
  </si>
  <si>
    <t>1 Fino a 50.000 Euro</t>
  </si>
  <si>
    <t>2 Da 50.000 a 200.000 Euro</t>
  </si>
  <si>
    <t>3 Da 200.000 a 500.000 Euro</t>
  </si>
  <si>
    <t>4 Da 500.000 a 1.000.000 Euro</t>
  </si>
  <si>
    <t>Durata progetto</t>
  </si>
  <si>
    <t>1 Fino a 6 mesi</t>
  </si>
  <si>
    <t>2 Da 6 mesi a 1 anno</t>
  </si>
  <si>
    <t>3 Da 1 a 2 anni</t>
  </si>
  <si>
    <t>4 Da 2 a 5 anni</t>
  </si>
  <si>
    <t>5 Oltre 5 anni</t>
  </si>
  <si>
    <t>5 Da 1.000.000 a 5.000.000 Euro</t>
  </si>
  <si>
    <t>6 Oltre 5.000.000 Euro</t>
  </si>
  <si>
    <t>Ruolo progetto</t>
  </si>
  <si>
    <t>1 Membro del team di progetto</t>
  </si>
  <si>
    <t>2 Responsabile amministrativo del singolo partecipante</t>
  </si>
  <si>
    <t>3 Responsabile amministrativo dell'intero progetto</t>
  </si>
  <si>
    <t>4 Responsabile tecnico del singolo partecipante</t>
  </si>
  <si>
    <t>5 Responsabile tecnico dell'intero progetto</t>
  </si>
  <si>
    <t>6 Project Manager del singolo partecipante</t>
  </si>
  <si>
    <t>7 Project Manager dell'intero progetto</t>
  </si>
  <si>
    <t>2 Elementare</t>
  </si>
  <si>
    <t>5 Sufficiente</t>
  </si>
  <si>
    <t>7 Professionale</t>
  </si>
  <si>
    <t>9 Madrelingua equivalente</t>
  </si>
  <si>
    <t>3 Partnership nazionale</t>
  </si>
  <si>
    <t>4 Partnership internazionale</t>
  </si>
  <si>
    <t>2 Partnership locale</t>
  </si>
  <si>
    <t>1 Interno al datore di lavoro/cliente</t>
  </si>
  <si>
    <t>EP91</t>
  </si>
  <si>
    <t>EP92</t>
  </si>
  <si>
    <t>EP93</t>
  </si>
  <si>
    <t>EP94</t>
  </si>
  <si>
    <t>EP95</t>
  </si>
  <si>
    <t>EP96</t>
  </si>
  <si>
    <t>EP97</t>
  </si>
  <si>
    <t>EP98</t>
  </si>
  <si>
    <t>EP99</t>
  </si>
  <si>
    <t>EP100</t>
  </si>
  <si>
    <t>EP101</t>
  </si>
  <si>
    <t>EP102</t>
  </si>
  <si>
    <t>EP103</t>
  </si>
  <si>
    <t>EP104</t>
  </si>
  <si>
    <t>EP105</t>
  </si>
  <si>
    <t>EP106</t>
  </si>
  <si>
    <t>EP107</t>
  </si>
  <si>
    <t>EP108</t>
  </si>
  <si>
    <t>EP109</t>
  </si>
  <si>
    <t>EP110</t>
  </si>
  <si>
    <t>Pubblicazioni</t>
  </si>
  <si>
    <t>Anno</t>
  </si>
  <si>
    <t>1 Articolo su giornale o rivista non specialistica</t>
  </si>
  <si>
    <t>2 Articolo su rivista specialistica</t>
  </si>
  <si>
    <t>3 Volume collettivo</t>
  </si>
  <si>
    <t>4 Volume proprio</t>
  </si>
  <si>
    <t>Macro-area principale (MA1)</t>
  </si>
  <si>
    <t>Macro-area secondaria (MA2)</t>
  </si>
  <si>
    <t>MA1 / Sotto-area principale</t>
  </si>
  <si>
    <t>MA1 / Sotto-area secondaria</t>
  </si>
  <si>
    <t>MA2 / Sotto-area principale</t>
  </si>
  <si>
    <t>MA2 / Sotto-area secondaria</t>
  </si>
  <si>
    <r>
      <t xml:space="preserve">Per poter effettuare la scelta delle sotto-aree è necessario - </t>
    </r>
    <r>
      <rPr>
        <b/>
        <i/>
        <u/>
        <sz val="10"/>
        <color theme="1"/>
        <rFont val="Arial"/>
        <family val="2"/>
      </rPr>
      <t>prima</t>
    </r>
    <r>
      <rPr>
        <i/>
        <sz val="10"/>
        <color theme="1"/>
        <rFont val="Arial"/>
        <family val="2"/>
      </rPr>
      <t xml:space="preserve"> - selezionare la macro-area
Se si modifica la scelta relativa alla macro-area è necessario </t>
    </r>
    <r>
      <rPr>
        <b/>
        <i/>
        <u/>
        <sz val="10"/>
        <color theme="1"/>
        <rFont val="Arial"/>
        <family val="2"/>
      </rPr>
      <t>effettuare nuovamente</t>
    </r>
    <r>
      <rPr>
        <i/>
        <sz val="10"/>
        <color theme="1"/>
        <rFont val="Arial"/>
        <family val="2"/>
      </rPr>
      <t xml:space="preserve"> la scelta della/e sotto-area/e.</t>
    </r>
  </si>
  <si>
    <t>Dottorato in (DOT)</t>
  </si>
  <si>
    <t>Master in (MAS)</t>
  </si>
  <si>
    <t>Descrivere le esperienze professionali - fino a un massimo di dieci, anche non consecutive - rilevanti per dimostrare l'acquisizione delle competenze relative a tutti gli ambiti di candidatura selezionati al punto 3. Affinché la candidatura per la data macro-area selezionata sia ammissibile, dovrà risultare un'esperienza complessivamente pari o superiore a 5 anni, direttamente riferibile ad essa. Eventuali periodi di sovrapposizione saranno computati una sola volta per ciascuna macro-area rilevante.</t>
  </si>
  <si>
    <t>LAU1</t>
  </si>
  <si>
    <t>LAU2</t>
  </si>
  <si>
    <t>DOT</t>
  </si>
  <si>
    <t>MAS</t>
  </si>
  <si>
    <t>EP1</t>
  </si>
  <si>
    <t>EP2</t>
  </si>
  <si>
    <t>EP3</t>
  </si>
  <si>
    <t>EP4</t>
  </si>
  <si>
    <t>EP5</t>
  </si>
  <si>
    <t>EP6</t>
  </si>
  <si>
    <t>EP7</t>
  </si>
  <si>
    <t>EP8</t>
  </si>
  <si>
    <t>EP9</t>
  </si>
  <si>
    <t>Comune sede datore di lavoro</t>
  </si>
  <si>
    <t>Denominazione del datore di lavoro (EP1)</t>
  </si>
  <si>
    <t>Denominazione del datore di lavoro (EP2)</t>
  </si>
  <si>
    <t>Denominazione del datore di lavoro (EP3)</t>
  </si>
  <si>
    <t>Denominazione del datore di lavoro (EP4)</t>
  </si>
  <si>
    <t>Denominazione del datore di lavoro (EP5)</t>
  </si>
  <si>
    <t>Denominazione del datore di lavoro (EP6)</t>
  </si>
  <si>
    <t>Denominazione del datore di lavoro (EP7)</t>
  </si>
  <si>
    <t>Denominazione del datore di lavoro (EP8)</t>
  </si>
  <si>
    <t>Denominazione del datore di lavoro (EP9)</t>
  </si>
  <si>
    <t>Denominazione del datore di lavoro (EP10)</t>
  </si>
  <si>
    <t>Ente promotore</t>
  </si>
  <si>
    <t>Ambito</t>
  </si>
  <si>
    <t>Tematica</t>
  </si>
  <si>
    <t>Numero di progetti valutati</t>
  </si>
  <si>
    <t>Investimento medio del singolo progetto</t>
  </si>
  <si>
    <t>1 Regionale</t>
  </si>
  <si>
    <t>2 Nazionale</t>
  </si>
  <si>
    <t>3 Internazionale</t>
  </si>
  <si>
    <t>1 Innovazione e competitività</t>
  </si>
  <si>
    <t>Numero progetti</t>
  </si>
  <si>
    <t>1 Fino a 10</t>
  </si>
  <si>
    <t>2 Da 11 a 25</t>
  </si>
  <si>
    <t>3 Da 26 a 50</t>
  </si>
  <si>
    <t>4 Da 51 a 100</t>
  </si>
  <si>
    <t>5 Oltre 100</t>
  </si>
  <si>
    <t>EV01</t>
  </si>
  <si>
    <t>EV02</t>
  </si>
  <si>
    <t>EV03</t>
  </si>
  <si>
    <t>EV04</t>
  </si>
  <si>
    <t>EV05</t>
  </si>
  <si>
    <t>EV06</t>
  </si>
  <si>
    <t>EV07</t>
  </si>
  <si>
    <t>EV08</t>
  </si>
  <si>
    <t>EV09</t>
  </si>
  <si>
    <t>EV10</t>
  </si>
  <si>
    <t>EV11</t>
  </si>
  <si>
    <t>EV12</t>
  </si>
  <si>
    <t>EV13</t>
  </si>
  <si>
    <t>EV14</t>
  </si>
  <si>
    <t>EV15</t>
  </si>
  <si>
    <t>EV16</t>
  </si>
  <si>
    <t>EV17</t>
  </si>
  <si>
    <t>EV18</t>
  </si>
  <si>
    <t>EV19</t>
  </si>
  <si>
    <t>EV20</t>
  </si>
  <si>
    <t>EV21</t>
  </si>
  <si>
    <t>EV22</t>
  </si>
  <si>
    <t>EV23</t>
  </si>
  <si>
    <t>EV24</t>
  </si>
  <si>
    <t>Tipo laurea</t>
  </si>
  <si>
    <t>Laurea in (LAU1)</t>
  </si>
  <si>
    <t>Laurea in (LAU2)</t>
  </si>
  <si>
    <r>
      <t xml:space="preserve">Motivazioni </t>
    </r>
    <r>
      <rPr>
        <b/>
        <i/>
        <sz val="10"/>
        <color theme="1"/>
        <rFont val="Arial"/>
        <family val="2"/>
      </rPr>
      <t>cursus studiorum</t>
    </r>
  </si>
  <si>
    <t>Motivazioni esperienze professionali</t>
  </si>
  <si>
    <r>
      <t xml:space="preserve">Motivare come il </t>
    </r>
    <r>
      <rPr>
        <sz val="10"/>
        <color theme="1"/>
        <rFont val="Arial"/>
        <family val="2"/>
      </rPr>
      <t>cursus studiorum</t>
    </r>
    <r>
      <rPr>
        <i/>
        <sz val="10"/>
        <color theme="1"/>
        <rFont val="Arial"/>
        <family val="2"/>
      </rPr>
      <t>, complessivamente descritto nella relativa scheda, dimostri l'acquisizione delle competenze necessarie per sostenere la propria candidatura in relazione alla macro-area principale sopra riportata e alla/e relativa/e sotto-area/e. Fare riferimento alle specifiche esperienze descritte, richiamandole con la relativa sigla, come sopra dettagliato.</t>
    </r>
  </si>
  <si>
    <t>MO01</t>
  </si>
  <si>
    <t>MO02</t>
  </si>
  <si>
    <t>MO03</t>
  </si>
  <si>
    <t>MO04</t>
  </si>
  <si>
    <t>MO05</t>
  </si>
  <si>
    <t>MO06</t>
  </si>
  <si>
    <t>MO07</t>
  </si>
  <si>
    <t>MO08</t>
  </si>
  <si>
    <t>MO14</t>
  </si>
  <si>
    <t>MO15</t>
  </si>
  <si>
    <t>MO16</t>
  </si>
  <si>
    <t>MO17</t>
  </si>
  <si>
    <t>MO18</t>
  </si>
  <si>
    <t>MO19</t>
  </si>
  <si>
    <t>MO20</t>
  </si>
  <si>
    <t>MO21</t>
  </si>
  <si>
    <t>MO22</t>
  </si>
  <si>
    <t>MO23</t>
  </si>
  <si>
    <t>MO24</t>
  </si>
  <si>
    <t>MO30</t>
  </si>
  <si>
    <t>MO31</t>
  </si>
  <si>
    <t>MO32</t>
  </si>
  <si>
    <t>MO33</t>
  </si>
  <si>
    <t>MO34</t>
  </si>
  <si>
    <t>MO35</t>
  </si>
  <si>
    <t>MO36</t>
  </si>
  <si>
    <t>MO37</t>
  </si>
  <si>
    <t>MO38</t>
  </si>
  <si>
    <t>MO44</t>
  </si>
  <si>
    <t>MO45</t>
  </si>
  <si>
    <t>MO46</t>
  </si>
  <si>
    <t>MO47</t>
  </si>
  <si>
    <t>MO48</t>
  </si>
  <si>
    <t>MO49</t>
  </si>
  <si>
    <t>MO50</t>
  </si>
  <si>
    <t>MO51</t>
  </si>
  <si>
    <t>MO52</t>
  </si>
  <si>
    <t>MO53</t>
  </si>
  <si>
    <t>MO54</t>
  </si>
  <si>
    <t>MO60</t>
  </si>
  <si>
    <t>AN37</t>
  </si>
  <si>
    <t>AN38</t>
  </si>
  <si>
    <t>MA1 / Sotto-area terziaria</t>
  </si>
  <si>
    <t>MA2 / Sotto-area terziaria</t>
  </si>
  <si>
    <t>Macro-aree</t>
  </si>
  <si>
    <t>Sotto-aree</t>
  </si>
  <si>
    <t>Descrivere un massimo di tre pregresse esperienze di valutazione tecnica di progetti presentati in esito a bandi pubblici (regionali, nazionali o internazionali).</t>
  </si>
  <si>
    <t>11. MOTIVAZIONI PER LA MACRO-AREA PRINCIPALE</t>
  </si>
  <si>
    <t>12. MOTIVAZIONI PER LA MACRO-AREA SECONDARIA</t>
  </si>
  <si>
    <t>Motivare come le esperienze professionali e le eventuali pubblicazioni, complessivamente descritte nella relativa scheda, dimostrino l'acquisizione delle competenze necessarie per sostenere la propria candidatura in relazione alla macro-area principale sopra riportata e alla/e relativa/e sotto-area/e. Fare riferimento alle specifiche esperienze descritte, richiamandole con la relativa sigla, come sopra dettagliato.</t>
  </si>
  <si>
    <r>
      <t xml:space="preserve">Motivare come il </t>
    </r>
    <r>
      <rPr>
        <sz val="10"/>
        <color theme="1"/>
        <rFont val="Arial"/>
        <family val="2"/>
      </rPr>
      <t>cursus studiorum</t>
    </r>
    <r>
      <rPr>
        <i/>
        <sz val="10"/>
        <color theme="1"/>
        <rFont val="Arial"/>
        <family val="2"/>
      </rPr>
      <t>, complessivamente descritto nella relativa scheda, dimostri l'acquisizione delle competenze necessarie per sostenere la propria candidatura in relazione alla macro-area secondaria eventualmente sopra riportata e alla/e relativa/e sotto-area/e. Fare riferimento alle specifiche esperienze descritte, richiamandole con la relativa sigla, come sopra dettagliato.
Qualora la macro-area secondaria coindida con quella principale non è necessario compilare il box sottostante.</t>
    </r>
  </si>
  <si>
    <t>Motivare come le esperienze professionali, i progetti e le pubblicazioni, complessivamente descritte nella relativa scheda, dimostrino l'acquisizione delle competenze necessarie per sostenere la propria candidatura in relazione alla macro-area secondaria eventualmente sopra riportata e alla/e relativa/e sotto-area/e. Fare riferimento alle specifiche esperienze descritte, richiamandole con la relativa sigla, come sopra dettagliato.
Qualora la macro-area secondaria coindida con quella principale non è necessario compilare il box sottostante.</t>
  </si>
  <si>
    <t>Ambito di attività</t>
  </si>
  <si>
    <t>Pubblico/Privato</t>
  </si>
  <si>
    <t>Privato</t>
  </si>
  <si>
    <t>Pubblico</t>
  </si>
  <si>
    <t>Riferibile a</t>
  </si>
  <si>
    <t>Riferimento</t>
  </si>
  <si>
    <t>Entrambe</t>
  </si>
  <si>
    <r>
      <t xml:space="preserve">Data inizio collaborazione </t>
    </r>
    <r>
      <rPr>
        <b/>
        <i/>
        <sz val="10"/>
        <color theme="1"/>
        <rFont val="Arial"/>
        <family val="2"/>
      </rPr>
      <t>(gg/mm/aaaa)</t>
    </r>
  </si>
  <si>
    <r>
      <t xml:space="preserve">Data fine collaborazione </t>
    </r>
    <r>
      <rPr>
        <b/>
        <i/>
        <sz val="10"/>
        <color theme="1"/>
        <rFont val="Arial"/>
        <family val="2"/>
      </rPr>
      <t>(gg/mm/aaaa)</t>
    </r>
  </si>
  <si>
    <t>Misura specifica (BP1)</t>
  </si>
  <si>
    <t>Misura specifica (BP2)</t>
  </si>
  <si>
    <t>Misura specifica (BP3)</t>
  </si>
  <si>
    <t>Provincia di nascita</t>
  </si>
  <si>
    <t>Data di nascita</t>
  </si>
  <si>
    <t>Provincia di residenza</t>
  </si>
  <si>
    <t>Provincia di domicilio</t>
  </si>
  <si>
    <t>Laurea di primo livello in (LAU1.1)</t>
  </si>
  <si>
    <t>Laurea di primo livello in (LAU2.1)</t>
  </si>
  <si>
    <t>LAU1.1 / Conseguita nel</t>
  </si>
  <si>
    <t>LAU1.1 / Presso</t>
  </si>
  <si>
    <t>LAU1.1 / Titolo della tesi</t>
  </si>
  <si>
    <t>LAU2 / Tipo laurea</t>
  </si>
  <si>
    <t>LAU1 / Tipo laurea</t>
  </si>
  <si>
    <t>LAU1 / Conseguita nel</t>
  </si>
  <si>
    <t>LAU1 / Presso</t>
  </si>
  <si>
    <t>LAU1 / Titolo della tesi</t>
  </si>
  <si>
    <t>LAU1 / Voto conseguito</t>
  </si>
  <si>
    <t>LAU2 / Conseguita nel</t>
  </si>
  <si>
    <t>LAU2 / Presso</t>
  </si>
  <si>
    <t>LAU2 / Titolo della tesi</t>
  </si>
  <si>
    <t>LAU2 / Voto conseguito</t>
  </si>
  <si>
    <t>LAU2.1 / Conseguita nel</t>
  </si>
  <si>
    <t>LAU2.1 / Presso</t>
  </si>
  <si>
    <t>LAU2.1 / Titolo della tesi</t>
  </si>
  <si>
    <t>DOT / Conseguito nel</t>
  </si>
  <si>
    <t>DOT / Presso</t>
  </si>
  <si>
    <t>DOT / Titolo della tesi</t>
  </si>
  <si>
    <t>DOT / Voto conseguito</t>
  </si>
  <si>
    <t>MAS / Conseguito nel</t>
  </si>
  <si>
    <t>MAS / Presso</t>
  </si>
  <si>
    <t>MAS / Titolo della tesi</t>
  </si>
  <si>
    <t>MAS / Voto conseguito</t>
  </si>
  <si>
    <t>MA1 / Motivazioni esperienze professionali</t>
  </si>
  <si>
    <t>MA2 / Motivazioni esperienze professionali</t>
  </si>
  <si>
    <t>EP1 / Data inizio collaborazione</t>
  </si>
  <si>
    <t>EP1 / Data fine collaborazione</t>
  </si>
  <si>
    <t>EP1 / Comune sede datore di lavoro</t>
  </si>
  <si>
    <t>EP1 / Provincia sede datore di lavoro</t>
  </si>
  <si>
    <t>EP1 / Tipo e dimensione</t>
  </si>
  <si>
    <t>EP1 / Settore di attività</t>
  </si>
  <si>
    <t>EP1 / Ambito di attività</t>
  </si>
  <si>
    <t>EP1 / Riferibile a</t>
  </si>
  <si>
    <t>EP1 / Descrizione delle attività svolte</t>
  </si>
  <si>
    <t>EP1 / Principali responsabilità</t>
  </si>
  <si>
    <t>EP2 / Data inizio collaborazione</t>
  </si>
  <si>
    <t>EP2 / Data fine collaborazione</t>
  </si>
  <si>
    <t>EP2 / Comune sede datore di lavoro</t>
  </si>
  <si>
    <t>EP2 / Provincia sede datore di lavoro</t>
  </si>
  <si>
    <t>EP2 / Tipo e dimensione</t>
  </si>
  <si>
    <t>EP2 / Settore di attività</t>
  </si>
  <si>
    <t>EP2 / Ambito di attività</t>
  </si>
  <si>
    <t>EP2 / Riferibile a</t>
  </si>
  <si>
    <t>EP2 / Descrizione delle attività svolte</t>
  </si>
  <si>
    <t>EP2 / Principali responsabilità</t>
  </si>
  <si>
    <t>EP3 / Data inizio collaborazione</t>
  </si>
  <si>
    <t>EP3 / Data fine collaborazione</t>
  </si>
  <si>
    <t>EP3 / Comune sede datore di lavoro</t>
  </si>
  <si>
    <t>EP3 / Provincia sede datore di lavoro</t>
  </si>
  <si>
    <t>EP3 / Tipo e dimensione</t>
  </si>
  <si>
    <t>EP3 / Settore di attività</t>
  </si>
  <si>
    <t>EP3 / Ambito di attività</t>
  </si>
  <si>
    <t>EP3 / Riferibile a</t>
  </si>
  <si>
    <t>EP3 / Descrizione delle attività svolte</t>
  </si>
  <si>
    <t>EP3 / Principali responsabilità</t>
  </si>
  <si>
    <r>
      <t xml:space="preserve">Provincia sede datore di lavoro </t>
    </r>
    <r>
      <rPr>
        <b/>
        <i/>
        <sz val="10"/>
        <color theme="1"/>
        <rFont val="Arial"/>
        <family val="2"/>
      </rPr>
      <t>(sigla)</t>
    </r>
  </si>
  <si>
    <t>EP4 / Data inizio collaborazione</t>
  </si>
  <si>
    <t>EP4 / Data fine collaborazione</t>
  </si>
  <si>
    <t>EP4 / Comune sede datore di lavoro</t>
  </si>
  <si>
    <t>EP4 / Provincia sede datore di lavoro</t>
  </si>
  <si>
    <t>EP4 / Tipo e dimensione</t>
  </si>
  <si>
    <t>EP4 / Settore di attività</t>
  </si>
  <si>
    <t>EP4 / Ambito di attività</t>
  </si>
  <si>
    <t>EP4 / Riferibile a</t>
  </si>
  <si>
    <t>EP4 / Descrizione delle attività svolte</t>
  </si>
  <si>
    <t>EP4 / Principali responsabilità</t>
  </si>
  <si>
    <t>EP5 / Data inizio collaborazione</t>
  </si>
  <si>
    <t>EP5 / Data fine collaborazione</t>
  </si>
  <si>
    <t>EP5 / Comune sede datore di lavoro</t>
  </si>
  <si>
    <t>EP5 / Provincia sede datore di lavoro</t>
  </si>
  <si>
    <t>EP5 / Tipo e dimensione</t>
  </si>
  <si>
    <t>EP5 / Settore di attività</t>
  </si>
  <si>
    <t>EP5 / Ambito di attività</t>
  </si>
  <si>
    <t>EP5 / Riferibile a</t>
  </si>
  <si>
    <t>EP5 / Descrizione delle attività svolte</t>
  </si>
  <si>
    <t>EP5 / Principali responsabilità</t>
  </si>
  <si>
    <t>EP6 / Data inizio collaborazione</t>
  </si>
  <si>
    <t>EP6 / Data fine collaborazione</t>
  </si>
  <si>
    <t>EP6 / Comune sede datore di lavoro</t>
  </si>
  <si>
    <t>EP6 / Provincia sede datore di lavoro</t>
  </si>
  <si>
    <t>EP6 / Tipo e dimensione</t>
  </si>
  <si>
    <t>EP6 / Settore di attività</t>
  </si>
  <si>
    <t>EP6 / Ambito di attività</t>
  </si>
  <si>
    <t>EP6 / Riferibile a</t>
  </si>
  <si>
    <t>EP6 / Descrizione delle attività svolte</t>
  </si>
  <si>
    <t>EP6 / Principali responsabilità</t>
  </si>
  <si>
    <t>EP7 / Data inizio collaborazione</t>
  </si>
  <si>
    <t>EP7 / Data fine collaborazione</t>
  </si>
  <si>
    <t>EP7 / Comune sede datore di lavoro</t>
  </si>
  <si>
    <t>EP7 / Provincia sede datore di lavoro</t>
  </si>
  <si>
    <t>EP7 / Tipo e dimensione</t>
  </si>
  <si>
    <t>EP7 / Settore di attività</t>
  </si>
  <si>
    <t>EP7 / Ambito di attività</t>
  </si>
  <si>
    <t>EP7 / Riferibile a</t>
  </si>
  <si>
    <t>EP7 / Descrizione delle attività svolte</t>
  </si>
  <si>
    <t>EP7 / Principali responsabilità</t>
  </si>
  <si>
    <t>EP8 / Data inizio collaborazione</t>
  </si>
  <si>
    <t>EP8 / Data fine collaborazione</t>
  </si>
  <si>
    <t>EP8 / Comune sede datore di lavoro</t>
  </si>
  <si>
    <t>EP8 / Provincia sede datore di lavoro</t>
  </si>
  <si>
    <t>EP8 / Tipo e dimensione</t>
  </si>
  <si>
    <t>EP8 / Settore di attività</t>
  </si>
  <si>
    <t>EP8 / Ambito di attività</t>
  </si>
  <si>
    <t>EP8 / Riferibile a</t>
  </si>
  <si>
    <t>EP8 / Descrizione delle attività svolte</t>
  </si>
  <si>
    <t>EP8 / Principali responsabilità</t>
  </si>
  <si>
    <t>EP9 / Data inizio collaborazione</t>
  </si>
  <si>
    <t>EP9 / Data fine collaborazione</t>
  </si>
  <si>
    <t>EP9 / Comune sede datore di lavoro</t>
  </si>
  <si>
    <t>EP9 / Provincia sede datore di lavoro</t>
  </si>
  <si>
    <t>EP9 / Tipo e dimensione</t>
  </si>
  <si>
    <t>EP9 / Settore di attività</t>
  </si>
  <si>
    <t>EP9 / Ambito di attività</t>
  </si>
  <si>
    <t>EP9 / Riferibile a</t>
  </si>
  <si>
    <t>EP9 / Descrizione delle attività svolte</t>
  </si>
  <si>
    <t>EP9 / Principali responsabilità</t>
  </si>
  <si>
    <t>EP10 / Data inizio collaborazione</t>
  </si>
  <si>
    <t>EP10 / Data fine collaborazione</t>
  </si>
  <si>
    <t>EP10 / Comune sede datore di lavoro</t>
  </si>
  <si>
    <t>EP10 / Provincia sede datore di lavoro</t>
  </si>
  <si>
    <t>EP10 / Tipo e dimensione</t>
  </si>
  <si>
    <t>EP10 / Settore di attività</t>
  </si>
  <si>
    <t>EP10 / Ambito di attività</t>
  </si>
  <si>
    <t>EP10 / Riferibile a</t>
  </si>
  <si>
    <t>EP10 / Descrizione delle attività svolte</t>
  </si>
  <si>
    <t>EP10 / Principali responsabilità</t>
  </si>
  <si>
    <t>BP1 / Ente promotore</t>
  </si>
  <si>
    <t>BP1 / Ambito</t>
  </si>
  <si>
    <t>BP1 / Tematica</t>
  </si>
  <si>
    <t>BP1 / Descrizione della misura specifica</t>
  </si>
  <si>
    <t>BP1 / Anno</t>
  </si>
  <si>
    <t>BP1 / Numero di progetti valutati</t>
  </si>
  <si>
    <t>BP1 / Investimento medio del singolo progetto</t>
  </si>
  <si>
    <t>BP2 / Ente promotore</t>
  </si>
  <si>
    <t>BP2 / Ambito</t>
  </si>
  <si>
    <t>BP2 / Tematica</t>
  </si>
  <si>
    <t>BP2 / Descrizione della misura specifica</t>
  </si>
  <si>
    <t>BP2 / Anno</t>
  </si>
  <si>
    <t>BP2 / Numero di progetti valutati</t>
  </si>
  <si>
    <t>BP2 / Investimento medio del singolo progetto</t>
  </si>
  <si>
    <t>BP3 / Ente promotore</t>
  </si>
  <si>
    <t>BP3 / Ambito</t>
  </si>
  <si>
    <t>BP3 / Tematica</t>
  </si>
  <si>
    <t>BP3 / Descrizione della misura specifica</t>
  </si>
  <si>
    <t>BP3 / Anno</t>
  </si>
  <si>
    <t>BP3 / Numero di progetti valutati</t>
  </si>
  <si>
    <t>BP3 / Investimento medio del singolo progetto</t>
  </si>
  <si>
    <t>MA1 / Motivazioni cursus studiorum</t>
  </si>
  <si>
    <t>MA2 / Motivazioni cursus studiorum</t>
  </si>
  <si>
    <t>AG4 Alimenti ad alta efficienza nutrizionale</t>
  </si>
  <si>
    <t>CV1 Processi catalitici sostenibili per applicazioni industriali (chimica sostenibile)</t>
  </si>
  <si>
    <t>CV2 Creazione di bioraffinerie per la produzione integrata di prodotti a valore aggiunto da colture no food e da biomasse di scarto (bioeconomia)</t>
  </si>
  <si>
    <t>CV3 Bioeconomia del futuro</t>
  </si>
  <si>
    <t>ICC5 Esperienze coinvolgenti, sicure e partecipative dei contenuti digitali</t>
  </si>
  <si>
    <t>COMPETITIVITÀ_IMPRESE</t>
  </si>
  <si>
    <t>gg/mm/aaaa</t>
  </si>
  <si>
    <t>CI2 Internazionalizzazione d’impresa</t>
  </si>
  <si>
    <t>7. ESPERIENZE PROFESSIONALI</t>
  </si>
  <si>
    <t>8. ESPERIENZE DI VALUTAZIONE</t>
  </si>
  <si>
    <t>CI1 Creazione e avvio d'impresa</t>
  </si>
  <si>
    <t>CI4 Ristrutturazione, riconversione, discontinuità aziendale (re-start-up)</t>
  </si>
  <si>
    <t>CI3 Innovazione di prodotto/servizio, strategica ed organizzativa</t>
  </si>
  <si>
    <t>CI5 Innovazione sociale</t>
  </si>
  <si>
    <t>TDC1 Intelligenza artificiale</t>
  </si>
  <si>
    <t>TDC2 Difesa cibernetica e sicurezza informatica</t>
  </si>
  <si>
    <t>TDC3 Infrastrutture e piattaforme digitali</t>
  </si>
  <si>
    <t>TECNOLOGIE_DIGITALI_E_CIBERNETICHE</t>
  </si>
  <si>
    <t>N. Partita IVA</t>
  </si>
  <si>
    <t>Denominazione partita IVA</t>
  </si>
  <si>
    <t>Bando / Misura specifica (BP1)</t>
  </si>
  <si>
    <t>Descrizione del Bando / Misura specifica</t>
  </si>
  <si>
    <t>Bando / Misura specifica (BP2)</t>
  </si>
  <si>
    <t>Bando / Misura specifica (BP3)</t>
  </si>
  <si>
    <t>2 Ricerca industriale e sviluppo sperimentale</t>
  </si>
  <si>
    <t>MATTEO</t>
  </si>
  <si>
    <t>GRUPPIONI</t>
  </si>
  <si>
    <t>FE</t>
  </si>
  <si>
    <t>italiano</t>
  </si>
  <si>
    <t>inglese</t>
  </si>
  <si>
    <t>francese</t>
  </si>
  <si>
    <t>INGEGNERIA CIVILE IND. IDRAULICA</t>
  </si>
  <si>
    <t>2003</t>
  </si>
  <si>
    <t>UNIVERSITà DEGLI STUDI DI FERRARA</t>
  </si>
  <si>
    <t>98/110</t>
  </si>
  <si>
    <t>Studio di adeguamento idraulico e del sistema di regolazione del Canale Fossò (Bacino Sinistra Brenta Idrovora, Consorzio di Bonifica Bacchiglione-Brenta) per lo sviluppo della irrigazione  e della capacità di depurazione naturale delle acque.</t>
  </si>
  <si>
    <t>INGENIA Studio Asssociato</t>
  </si>
  <si>
    <t>Copparo</t>
  </si>
  <si>
    <t>Ingegneria Civile</t>
  </si>
  <si>
    <t>Ingegneria Civile-Urbanistica-Termotecnica</t>
  </si>
  <si>
    <t>Progettazione strutturale edifici in C.A., acciaio, muratura, realizzazione impianti termotecnici, redazione capitolati e computi metrici, redazione piani della sicurezza, gestione di cantieri edili, redazione e gestione pratiche edilizie.</t>
  </si>
  <si>
    <t>Progettazione strutture e impianti, gestione cantieri edili, rapporti con enti pubblici e clienti privati</t>
  </si>
  <si>
    <t>STE.MI. HOUSING SPA</t>
  </si>
  <si>
    <t>Rovigo</t>
  </si>
  <si>
    <t>RO</t>
  </si>
  <si>
    <t>Edilizia civile</t>
  </si>
  <si>
    <t>Progettazione strutturale in C.A., acciaio, muratura, realizzazione impianti termotecnici, redazione capitolati e computi metrici, redazione piani della sicurezza, collaborazione alla Direzione Lavori presso cantieri edili, redazione e gestione pratiche edilizie; progettazione, verifica e direzione lavori di opere relative a reti di fognatura e reti di adduzione e distribuzione idrica in ambito di nuove urbanizzazioni di tipo residenziale ed artigianale-produttivo con particolare attenzione agli aspetti architettonici, strutturali ed impiantistici.</t>
  </si>
  <si>
    <t>Gestione cantieri edili, rapporti con enti pubblici, progettazione strutturale ed impiantistica</t>
  </si>
  <si>
    <t>01/03/2008</t>
  </si>
  <si>
    <t>31/12/2010</t>
  </si>
  <si>
    <t>Studio di Ingegneria e Progettazione Dott. Ing. Emanuele Luciani</t>
  </si>
  <si>
    <t>Comacchio</t>
  </si>
  <si>
    <t>Progettazione esecutiva strutture in C.A., acciaio, muratura, legno, realizzazione di impianti termotecnici, progettazione e verifica di reti di fognatura bianca e nera, progettazione e verifica di impianti di adduzione e distribuzione idrica con opportuni software di modellazione, progettazione e collaborazione alla progettazione architettonica ed urbanistica in ambito residenziale ed artigianale, redazione capitolati e computi metrici, redazione piani di sicurezza, progettazione antincendio, collaborazione alla Direzione Lavori presso cantieri edili, redazione e gestione pratiche edilizie</t>
  </si>
  <si>
    <t>01/01/2011</t>
  </si>
  <si>
    <t>13/11/2011</t>
  </si>
  <si>
    <t>Attività libero professionale</t>
  </si>
  <si>
    <t>Progettazione esecutiva strutture in C.A., acciaio, muratura, legno, progettazione e verifica di impianti termotecnici, progettazione impianti a pannelli solari ed impianti fotovoltaici, progettazione e verifica di reti di fognatura bianca e nera, progettazione e verifica di impianti di adduzione e distribuzione idrica con opportuni software di modellazione, collaborazione alla progettazione architettonica ed urbanistica in ambito residenziale ed artigianale, redazione capitolati e computi metrici, redazione piani di sicurezza e coordinamento della sicurezza nei cantieri edili, progettazione antincendio, Direzione Lavori presso cantieri edili, redazione e gestione pratiche edilizie.</t>
  </si>
  <si>
    <t>14/11/2011</t>
  </si>
  <si>
    <t>10/10/2015</t>
  </si>
  <si>
    <t>Comune di Copparo</t>
  </si>
  <si>
    <t>Ambiente Energia Ingegneria Civile</t>
  </si>
  <si>
    <t xml:space="preserve">gestione autorizzazioni in ambito ambientale AIA, VIA, AUA, inquinamenti ambientali e screening di competenza interna e supporto procedure di competenza esterna; sorveglianza, controllo e predisposizione di provvedimenti per criticità delle reti impiantistiche, emergenze ambientali, inquinamenti e abbandono rifiuti; programmazione, pianificazione e progettazione in ambito energetico (Nuovo Impianto di Cogenerazione, Nuovo Impianto di Cremazione); realizzazione, controllo e monitoraggio Patto dei Sindaci e PAES; gestione fasi operative e rendicontazione UE dei lavori del progetto Europeo WARBO in Life (Water Re-Born) con progettazione e direzione lavori di una vasca di fitodepurazione ed annesse opere idrauliche presso l’ambito delle cave del Comune di Copparo; coordinamento Piano di Protezione Civile e gestione emergenze; organizzazione Centro Operativo Comunale della Protezione Civile (COC) e rapporti con volontariato, Enti esterni e Vigili del Fuoco; Supporto all’attività dell’Ufficio Progettazione e D.L. in ambito strutturale, Sismico, impiantistico (reti acquedotto e reti di fognatura), Sicurezza e Antincendio; Verifica statica edifici pubblici e privati in occasione degli eventi sismici del 20, 29 maggio 2012;partecipazione a commissioni ove sia richiesta la presenza di un tecnico esperto in materia di opere pubbliche, ambiente, reti di impianti, sismica, energia, sicurezza sul lavoro ed antincendio; In collaborazione con il Consorzio CEV (Consorzio Energia Veneto) ed ENEA Corso di Formazione “ REFERENTE PER L’ENERGIA” per la creazione di soggetti formati e qualificati per la gestione delle tematiche energetiche nelle Pubbliche Amministrazioni. Migliore classificato in Italia nella sessione d’esame del 2013.                                                                                    Summer School presso l’Università di Lisbona inerente il Progetto WARBO in Life + (Water Re-Born) finanziato nel 2011 dalla Comunità Europea (nell’ambito del programma LIFE+) con lo scopo di studiare misure per il miglioramento delle acque che scorrono nel sottosuolo caratterizzate da fenomeni di salinizzazione e/o inquinamento sfruttando la ricarica naturale ad opera delle acque piovane attraverso l’infiltrazione efficace nel terreno
</t>
  </si>
  <si>
    <t>15/11/2015</t>
  </si>
  <si>
    <t>25/02/2019</t>
  </si>
  <si>
    <t>Attività Libero professionale</t>
  </si>
  <si>
    <t>Ingegneria civile</t>
  </si>
  <si>
    <t>Gestione ufficio Energia Ambiente, rapporti con Università di Ferrara, enti pubblici e privati partecipazione a Conferenze di servizi per Autorizzazioni ambientali.</t>
  </si>
  <si>
    <t xml:space="preserve">Progettazione esecutiva strutture in C.A., acciaio, muratura, legno, progettazione e verifica di impianti termotecnici, progettazione impianti a pannelli solari ed impianti fotovoltaici, progettazione e verifica di reti di fognatura bianca e nera, progettazione e verifica di impianti di adduzione e distribuzione idrica con opportuni software di modellazione, collaborazione alla progettazione architettonica ed urbanistica in ambito residenziale ed artigianale, redazione capitolati e computi metrici, redazione piani di sicurezza e coordinamento della sicurezza nei cantieri edili, progettazione antincendio, Direzione Lavori presso cantieri edili, redazione e gestione pratiche edilizie. 
Conoscenza normativa inerente la progettazione delle opere pubbliche (D.Lgs 50/2016 e s.m.i.) . collaborazione nella progettazione di opere strutturali e impianti idrotermosanitari per nuova ala di casa di riposo presso il comune di Tresigallo; Coordinamento della sicurezza in fase di progettazione ed esecuzione per la nuova realizzazione di passaggi pedonali ed installazione di impianti semaforici in Copparo per la Patrimonio Copparo S.r.l.; Coordinamento della sicurezza in fase di progettazione ed esecuzione per lavori di asfaltatura presso il Comune di Copparo; verifica carichi in copertura del palazzetto sportivo presso il Comune di Lendinara; Verifica delle strutture portanti costituenti il palco, la graticcia e balconate presso il Teatro comunale di Rovigo.
Collaborazione con la società Copparo Energia S.r.l. per la valutazione di fattibilità di progetti di impianti cogenerativi, impiati fotovoltaici, sistemi per la mobilità elettrica, trattamento fanghi di depurazione e biogas.
</t>
  </si>
  <si>
    <t xml:space="preserve">AE7= Nel corso di studi sono state acquisite conoscenze relative alla gestione, riuso, smaltimento di rifiuti oltre ai trattamenti delle acque derivanti da processi industriali attraverso specifici esami </t>
  </si>
  <si>
    <t xml:space="preserve">AE1, AE7= l'esperienza professionale in ambito pubblico ha permesso l'acquisizione di conoscenze e competenze relative alla generazione e gestione distribuita dell'energia (collaborazione alla redazione del PAES del Comune di Copparo oltre al progetto di gestione distribuita dell'energia nei sei Comuni dell'Unione Terre e Fiumi. Inoltre ulteriori approfondimenti sono stati maturati con il corso di Referente per l'energia per le Pubbliche Amministrazioni superato con esito positivo nel febbraio 2013. Sono in fase di apporfondimento studi di fattibilità di impianti di cogenerazione da installarsi presso stabilimenti industriali allevamenti avicoli e centri natatori.                                                                                                                          AE4=Recentemente sono stati approfondite valutazioni circa la mobilità elettrica attraverso la collaborazioni con società private per l'installazione di colonnine per la ricarica di autoveicoli elettrici nei comuni di appartenenza </t>
  </si>
  <si>
    <t>Acquisizione competenze tecniche e rapporti con Enti pubblici e privati</t>
  </si>
  <si>
    <t>1975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</si>
</sst>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sz val="10"/>
      <color theme="1"/>
      <name val="Arial"/>
      <family val="2"/>
    </font>
    <font>
      <b/>
      <sz val="16"/>
      <color theme="0"/>
      <name val="Arial"/>
      <family val="2"/>
    </font>
    <font>
      <b/>
      <sz val="10"/>
      <color theme="1"/>
      <name val="Arial"/>
      <family val="2"/>
    </font>
    <font>
      <b/>
      <i/>
      <sz val="10"/>
      <color theme="1"/>
      <name val="Arial"/>
      <family val="2"/>
    </font>
    <font>
      <i/>
      <sz val="8"/>
      <color rgb="FFC00000"/>
      <name val="Arial"/>
      <family val="2"/>
    </font>
    <font>
      <sz val="9"/>
      <color indexed="81"/>
      <name val="Tahoma"/>
      <family val="2"/>
    </font>
    <font>
      <b/>
      <sz val="9"/>
      <color indexed="81"/>
      <name val="Tahoma"/>
      <family val="2"/>
    </font>
    <font>
      <i/>
      <sz val="10"/>
      <color theme="1"/>
      <name val="Arial"/>
      <family val="2"/>
    </font>
    <font>
      <b/>
      <sz val="13"/>
      <color theme="1"/>
      <name val="Arial"/>
      <family val="2"/>
    </font>
    <font>
      <b/>
      <i/>
      <u/>
      <sz val="10"/>
      <color theme="1"/>
      <name val="Arial"/>
      <family val="2"/>
    </font>
    <font>
      <b/>
      <strike/>
      <sz val="10"/>
      <color theme="1"/>
      <name val="Arial"/>
      <family val="2"/>
    </font>
    <font>
      <strike/>
      <sz val="10"/>
      <color theme="1"/>
      <name val="Arial"/>
      <family val="2"/>
    </font>
  </fonts>
  <fills count="6">
    <fill>
      <patternFill patternType="none"/>
    </fill>
    <fill>
      <patternFill patternType="gray125"/>
    </fill>
    <fill>
      <patternFill patternType="solid">
        <fgColor rgb="FFFFFF99"/>
        <bgColor indexed="64"/>
      </patternFill>
    </fill>
    <fill>
      <patternFill patternType="solid">
        <fgColor rgb="FFCCFFCC"/>
        <bgColor indexed="64"/>
      </patternFill>
    </fill>
    <fill>
      <patternFill patternType="solid">
        <fgColor rgb="FFFFCCFF"/>
        <bgColor indexed="64"/>
      </patternFill>
    </fill>
    <fill>
      <patternFill patternType="solid">
        <fgColor theme="3"/>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31">
    <xf numFmtId="0" fontId="0" fillId="0" borderId="0" xfId="0"/>
    <xf numFmtId="0" fontId="1" fillId="0" borderId="0" xfId="0" applyFont="1" applyAlignment="1">
      <alignment vertical="center"/>
    </xf>
    <xf numFmtId="0" fontId="3" fillId="0" borderId="0" xfId="0" applyFont="1" applyAlignment="1">
      <alignment vertical="center"/>
    </xf>
    <xf numFmtId="49" fontId="1" fillId="2" borderId="1" xfId="0" applyNumberFormat="1" applyFont="1" applyFill="1" applyBorder="1" applyAlignment="1" applyProtection="1">
      <alignment vertical="center"/>
      <protection locked="0"/>
    </xf>
    <xf numFmtId="49" fontId="1" fillId="3" borderId="1" xfId="0" applyNumberFormat="1" applyFont="1" applyFill="1" applyBorder="1" applyAlignment="1" applyProtection="1">
      <alignment vertical="center"/>
      <protection locked="0"/>
    </xf>
    <xf numFmtId="49" fontId="1" fillId="0" borderId="0" xfId="0" applyNumberFormat="1" applyFont="1" applyAlignment="1">
      <alignment vertical="center"/>
    </xf>
    <xf numFmtId="49" fontId="3" fillId="0" borderId="0" xfId="0" applyNumberFormat="1" applyFont="1" applyAlignment="1">
      <alignment vertical="center"/>
    </xf>
    <xf numFmtId="49" fontId="1" fillId="2" borderId="0" xfId="0" applyNumberFormat="1" applyFont="1" applyFill="1" applyAlignment="1">
      <alignment vertical="center"/>
    </xf>
    <xf numFmtId="49" fontId="1" fillId="3" borderId="0" xfId="0" applyNumberFormat="1" applyFont="1" applyFill="1" applyAlignment="1">
      <alignment vertical="center"/>
    </xf>
    <xf numFmtId="49" fontId="1" fillId="4" borderId="0" xfId="0" applyNumberFormat="1" applyFont="1" applyFill="1" applyAlignment="1">
      <alignment vertical="center"/>
    </xf>
    <xf numFmtId="49" fontId="5" fillId="0" borderId="0" xfId="0" applyNumberFormat="1" applyFont="1" applyAlignment="1">
      <alignment horizontal="center" vertical="center"/>
    </xf>
    <xf numFmtId="49" fontId="1" fillId="4" borderId="1" xfId="0" applyNumberFormat="1" applyFont="1" applyFill="1" applyBorder="1" applyAlignment="1">
      <alignment vertical="center"/>
    </xf>
    <xf numFmtId="0" fontId="5" fillId="0" borderId="0" xfId="0" applyFont="1" applyAlignment="1">
      <alignment horizontal="center" vertical="center"/>
    </xf>
    <xf numFmtId="0" fontId="1" fillId="2" borderId="1" xfId="0" applyFont="1" applyFill="1" applyBorder="1" applyAlignment="1" applyProtection="1">
      <alignment vertical="top" wrapText="1"/>
      <protection locked="0"/>
    </xf>
    <xf numFmtId="0" fontId="1" fillId="3" borderId="1" xfId="0" applyFont="1" applyFill="1" applyBorder="1" applyAlignment="1" applyProtection="1">
      <alignment vertical="top" wrapText="1"/>
      <protection locked="0"/>
    </xf>
    <xf numFmtId="49" fontId="5" fillId="0" borderId="0" xfId="0" applyNumberFormat="1" applyFont="1" applyAlignment="1">
      <alignment horizontal="center" vertical="top"/>
    </xf>
    <xf numFmtId="49" fontId="1" fillId="0" borderId="0" xfId="0" applyNumberFormat="1" applyFont="1" applyAlignment="1">
      <alignment vertical="top"/>
    </xf>
    <xf numFmtId="49" fontId="3" fillId="0" borderId="0" xfId="0" applyNumberFormat="1" applyFont="1" applyAlignment="1">
      <alignment vertical="top"/>
    </xf>
    <xf numFmtId="0" fontId="11" fillId="0" borderId="0" xfId="0" applyFont="1" applyAlignment="1">
      <alignment vertical="center"/>
    </xf>
    <xf numFmtId="0" fontId="12" fillId="0" borderId="0" xfId="0" applyFont="1" applyAlignment="1">
      <alignment vertical="center"/>
    </xf>
    <xf numFmtId="49" fontId="3" fillId="0" borderId="0" xfId="0" applyNumberFormat="1" applyFont="1" applyAlignment="1">
      <alignment vertical="top" wrapText="1"/>
    </xf>
    <xf numFmtId="0" fontId="1" fillId="0" borderId="0" xfId="0" applyFont="1" applyAlignment="1">
      <alignment vertical="top"/>
    </xf>
    <xf numFmtId="49" fontId="8" fillId="0" borderId="0" xfId="0" applyNumberFormat="1" applyFont="1" applyAlignment="1">
      <alignment vertical="center"/>
    </xf>
    <xf numFmtId="14" fontId="1" fillId="3" borderId="1" xfId="0" applyNumberFormat="1" applyFont="1" applyFill="1" applyBorder="1" applyAlignment="1" applyProtection="1">
      <alignment horizontal="right" vertical="center"/>
      <protection locked="0"/>
    </xf>
    <xf numFmtId="14" fontId="1" fillId="2" borderId="1" xfId="0" applyNumberFormat="1" applyFont="1" applyFill="1" applyBorder="1" applyAlignment="1" applyProtection="1">
      <alignment horizontal="right" vertical="center"/>
      <protection locked="0"/>
    </xf>
    <xf numFmtId="49" fontId="1" fillId="3" borderId="1" xfId="0" applyNumberFormat="1" applyFont="1" applyFill="1" applyBorder="1" applyAlignment="1" applyProtection="1">
      <alignment horizontal="right" vertical="center"/>
      <protection locked="0"/>
    </xf>
    <xf numFmtId="49" fontId="2" fillId="5" borderId="0" xfId="0" applyNumberFormat="1" applyFont="1" applyFill="1" applyAlignment="1">
      <alignment vertical="center"/>
    </xf>
    <xf numFmtId="0" fontId="8" fillId="0" borderId="0" xfId="0" applyFont="1" applyAlignment="1">
      <alignment horizontal="justify" vertical="center" wrapText="1"/>
    </xf>
    <xf numFmtId="0" fontId="9" fillId="0" borderId="0" xfId="0" applyFont="1" applyAlignment="1">
      <alignment vertical="center"/>
    </xf>
    <xf numFmtId="49" fontId="9" fillId="0" borderId="0" xfId="0" applyNumberFormat="1" applyFont="1" applyAlignment="1">
      <alignment vertical="center"/>
    </xf>
    <xf numFmtId="0" fontId="8" fillId="0" borderId="0" xfId="0" applyFont="1" applyAlignment="1">
      <alignment vertical="center" wrapText="1"/>
    </xf>
  </cellXfs>
  <cellStyles count="1">
    <cellStyle name="Normale" xfId="0" builtinId="0"/>
  </cellStyles>
  <dxfs count="0"/>
  <tableStyles count="0" defaultTableStyle="TableStyleMedium9" defaultPivotStyle="PivotStyleLight16"/>
  <colors>
    <mruColors>
      <color rgb="FFFFFF99"/>
      <color rgb="FFCC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D61"/>
  <sheetViews>
    <sheetView tabSelected="1" topLeftCell="A8" zoomScaleNormal="100" workbookViewId="0">
      <selection activeCell="D37" sqref="D37:D38"/>
    </sheetView>
  </sheetViews>
  <sheetFormatPr defaultColWidth="9.26953125" defaultRowHeight="15" customHeight="1" x14ac:dyDescent="0.35"/>
  <cols>
    <col min="1" max="1" width="6.453125" style="12" customWidth="1"/>
    <col min="2" max="2" width="2.7265625" style="1" customWidth="1"/>
    <col min="3" max="3" width="42.7265625" style="1" customWidth="1"/>
    <col min="4" max="4" width="81.453125" style="1" customWidth="1"/>
    <col min="5" max="5" width="2.7265625" style="1" customWidth="1"/>
    <col min="6" max="16384" width="9.26953125" style="1"/>
  </cols>
  <sheetData>
    <row r="1" spans="1:4" ht="15" customHeight="1" x14ac:dyDescent="0.35">
      <c r="A1" s="10"/>
      <c r="B1" s="5"/>
      <c r="C1" s="6" t="s">
        <v>118</v>
      </c>
      <c r="D1" s="5" t="s">
        <v>115</v>
      </c>
    </row>
    <row r="2" spans="1:4" ht="15" customHeight="1" x14ac:dyDescent="0.35">
      <c r="A2" s="10"/>
      <c r="B2" s="5"/>
      <c r="C2" s="5"/>
      <c r="D2" s="7" t="s">
        <v>116</v>
      </c>
    </row>
    <row r="3" spans="1:4" ht="15" customHeight="1" x14ac:dyDescent="0.35">
      <c r="A3" s="10"/>
      <c r="B3" s="5"/>
      <c r="C3" s="5"/>
      <c r="D3" s="8" t="s">
        <v>184</v>
      </c>
    </row>
    <row r="4" spans="1:4" ht="15" customHeight="1" x14ac:dyDescent="0.35">
      <c r="A4" s="10"/>
      <c r="B4" s="5"/>
      <c r="C4" s="5"/>
      <c r="D4" s="9" t="s">
        <v>117</v>
      </c>
    </row>
    <row r="5" spans="1:4" ht="15" customHeight="1" x14ac:dyDescent="0.35">
      <c r="A5" s="10"/>
      <c r="B5" s="5"/>
      <c r="C5" s="5"/>
      <c r="D5" s="5"/>
    </row>
    <row r="6" spans="1:4" ht="16.5" x14ac:dyDescent="0.35">
      <c r="A6" s="10"/>
      <c r="B6" s="5"/>
      <c r="C6" s="28" t="s">
        <v>207</v>
      </c>
      <c r="D6" s="28"/>
    </row>
    <row r="7" spans="1:4" ht="15" customHeight="1" x14ac:dyDescent="0.35">
      <c r="A7" s="10" t="s">
        <v>104</v>
      </c>
      <c r="B7" s="5"/>
      <c r="C7" s="6" t="s">
        <v>105</v>
      </c>
      <c r="D7" s="11" t="str">
        <f>nome&amp;" "&amp;cognome&amp;"; "&amp;codice_fiscale</f>
        <v xml:space="preserve">MATTEO GRUPPIONI; </v>
      </c>
    </row>
    <row r="8" spans="1:4" ht="15" customHeight="1" x14ac:dyDescent="0.35">
      <c r="A8" s="10"/>
      <c r="B8" s="5"/>
      <c r="C8" s="5"/>
      <c r="D8" s="5"/>
    </row>
    <row r="9" spans="1:4" ht="20" x14ac:dyDescent="0.35">
      <c r="A9" s="10"/>
      <c r="B9" s="5"/>
      <c r="C9" s="26" t="s">
        <v>172</v>
      </c>
      <c r="D9" s="26"/>
    </row>
    <row r="10" spans="1:4" ht="15" customHeight="1" x14ac:dyDescent="0.35">
      <c r="A10" s="10"/>
      <c r="B10" s="5"/>
      <c r="C10" s="5"/>
      <c r="D10" s="5"/>
    </row>
    <row r="11" spans="1:4" ht="15" customHeight="1" x14ac:dyDescent="0.35">
      <c r="A11" s="10" t="s">
        <v>91</v>
      </c>
      <c r="B11" s="5"/>
      <c r="C11" s="6" t="s">
        <v>60</v>
      </c>
      <c r="D11" s="3" t="s">
        <v>677</v>
      </c>
    </row>
    <row r="12" spans="1:4" ht="15" customHeight="1" x14ac:dyDescent="0.35">
      <c r="A12" s="10" t="s">
        <v>92</v>
      </c>
      <c r="B12" s="5"/>
      <c r="C12" s="6" t="s">
        <v>61</v>
      </c>
      <c r="D12" s="3" t="s">
        <v>678</v>
      </c>
    </row>
    <row r="13" spans="1:4" ht="15" customHeight="1" x14ac:dyDescent="0.35">
      <c r="A13" s="10" t="s">
        <v>93</v>
      </c>
      <c r="B13" s="5"/>
      <c r="C13" s="6" t="s">
        <v>112</v>
      </c>
      <c r="D13" s="3" t="s">
        <v>113</v>
      </c>
    </row>
    <row r="14" spans="1:4" ht="15" customHeight="1" x14ac:dyDescent="0.35">
      <c r="A14" s="10"/>
      <c r="B14" s="5"/>
      <c r="C14" s="5"/>
      <c r="D14" s="5"/>
    </row>
    <row r="15" spans="1:4" ht="15" customHeight="1" x14ac:dyDescent="0.35">
      <c r="A15" s="10" t="s">
        <v>94</v>
      </c>
      <c r="B15" s="5"/>
      <c r="C15" s="6" t="s">
        <v>62</v>
      </c>
      <c r="D15" s="3"/>
    </row>
    <row r="16" spans="1:4" ht="15" customHeight="1" x14ac:dyDescent="0.35">
      <c r="A16" s="10" t="s">
        <v>95</v>
      </c>
      <c r="B16" s="5"/>
      <c r="C16" s="6" t="s">
        <v>63</v>
      </c>
      <c r="D16" s="3"/>
    </row>
    <row r="17" spans="1:4" ht="15" customHeight="1" x14ac:dyDescent="0.35">
      <c r="A17" s="10" t="s">
        <v>96</v>
      </c>
      <c r="B17" s="5"/>
      <c r="C17" s="6" t="s">
        <v>100</v>
      </c>
      <c r="D17" s="3"/>
    </row>
    <row r="18" spans="1:4" ht="15" customHeight="1" x14ac:dyDescent="0.35">
      <c r="A18" s="10" t="s">
        <v>97</v>
      </c>
      <c r="B18" s="5"/>
      <c r="C18" s="6" t="s">
        <v>101</v>
      </c>
      <c r="D18" s="3" t="s">
        <v>723</v>
      </c>
    </row>
    <row r="19" spans="1:4" ht="15" customHeight="1" x14ac:dyDescent="0.35">
      <c r="A19" s="10"/>
      <c r="B19" s="5"/>
      <c r="C19" s="5"/>
      <c r="D19" s="5"/>
    </row>
    <row r="20" spans="1:4" ht="15" customHeight="1" x14ac:dyDescent="0.35">
      <c r="A20" s="10" t="s">
        <v>98</v>
      </c>
      <c r="B20" s="5"/>
      <c r="C20" s="6" t="s">
        <v>66</v>
      </c>
      <c r="D20" s="3"/>
    </row>
    <row r="21" spans="1:4" ht="15" customHeight="1" x14ac:dyDescent="0.35">
      <c r="A21" s="10" t="s">
        <v>99</v>
      </c>
      <c r="B21" s="5"/>
      <c r="C21" s="6" t="s">
        <v>64</v>
      </c>
      <c r="D21" s="3"/>
    </row>
    <row r="22" spans="1:4" ht="15" customHeight="1" x14ac:dyDescent="0.35">
      <c r="A22" s="10" t="s">
        <v>77</v>
      </c>
      <c r="B22" s="5"/>
      <c r="C22" s="6" t="s">
        <v>65</v>
      </c>
      <c r="D22" s="3"/>
    </row>
    <row r="23" spans="1:4" ht="15" customHeight="1" x14ac:dyDescent="0.35">
      <c r="A23" s="10" t="s">
        <v>78</v>
      </c>
      <c r="B23" s="5"/>
      <c r="C23" s="6" t="s">
        <v>102</v>
      </c>
      <c r="D23" s="3"/>
    </row>
    <row r="24" spans="1:4" ht="15" customHeight="1" x14ac:dyDescent="0.35">
      <c r="A24" s="10"/>
      <c r="B24" s="5"/>
      <c r="C24" s="5"/>
      <c r="D24" s="5"/>
    </row>
    <row r="25" spans="1:4" ht="15" customHeight="1" x14ac:dyDescent="0.35">
      <c r="A25" s="10" t="s">
        <v>79</v>
      </c>
      <c r="B25" s="5"/>
      <c r="C25" s="6" t="s">
        <v>67</v>
      </c>
      <c r="D25" s="4"/>
    </row>
    <row r="26" spans="1:4" ht="15" customHeight="1" x14ac:dyDescent="0.35">
      <c r="A26" s="10" t="s">
        <v>80</v>
      </c>
      <c r="B26" s="5"/>
      <c r="C26" s="6" t="s">
        <v>68</v>
      </c>
      <c r="D26" s="4"/>
    </row>
    <row r="27" spans="1:4" ht="15" customHeight="1" x14ac:dyDescent="0.35">
      <c r="A27" s="10" t="s">
        <v>81</v>
      </c>
      <c r="B27" s="5"/>
      <c r="C27" s="6" t="s">
        <v>69</v>
      </c>
      <c r="D27" s="4"/>
    </row>
    <row r="28" spans="1:4" ht="15" customHeight="1" x14ac:dyDescent="0.35">
      <c r="A28" s="10" t="s">
        <v>82</v>
      </c>
      <c r="B28" s="5"/>
      <c r="C28" s="6" t="s">
        <v>103</v>
      </c>
      <c r="D28" s="4"/>
    </row>
    <row r="29" spans="1:4" ht="15" customHeight="1" x14ac:dyDescent="0.35">
      <c r="A29" s="10"/>
      <c r="B29" s="5"/>
      <c r="C29" s="5"/>
      <c r="D29" s="5"/>
    </row>
    <row r="30" spans="1:4" ht="15" customHeight="1" x14ac:dyDescent="0.35">
      <c r="A30" s="10" t="s">
        <v>83</v>
      </c>
      <c r="B30" s="5"/>
      <c r="C30" s="6" t="s">
        <v>185</v>
      </c>
      <c r="D30" s="3"/>
    </row>
    <row r="31" spans="1:4" ht="15" customHeight="1" x14ac:dyDescent="0.35">
      <c r="A31" s="10" t="s">
        <v>84</v>
      </c>
      <c r="B31" s="5"/>
      <c r="C31" s="6" t="s">
        <v>670</v>
      </c>
      <c r="D31" s="3"/>
    </row>
    <row r="32" spans="1:4" ht="15" customHeight="1" x14ac:dyDescent="0.35">
      <c r="A32" s="10" t="s">
        <v>85</v>
      </c>
      <c r="B32" s="5"/>
      <c r="C32" s="6" t="s">
        <v>671</v>
      </c>
      <c r="D32" s="4"/>
    </row>
    <row r="33" spans="1:4" ht="15" customHeight="1" x14ac:dyDescent="0.35">
      <c r="A33" s="10"/>
      <c r="B33" s="5"/>
      <c r="C33" s="5"/>
      <c r="D33" s="5"/>
    </row>
    <row r="34" spans="1:4" ht="15" customHeight="1" x14ac:dyDescent="0.35">
      <c r="A34" s="10" t="s">
        <v>86</v>
      </c>
      <c r="B34" s="5"/>
      <c r="C34" s="6" t="s">
        <v>71</v>
      </c>
      <c r="D34" s="3"/>
    </row>
    <row r="35" spans="1:4" ht="15" customHeight="1" x14ac:dyDescent="0.35">
      <c r="A35" s="10" t="s">
        <v>87</v>
      </c>
      <c r="B35" s="5"/>
      <c r="C35" s="6" t="s">
        <v>72</v>
      </c>
      <c r="D35" s="3"/>
    </row>
    <row r="36" spans="1:4" ht="15" customHeight="1" x14ac:dyDescent="0.35">
      <c r="A36" s="10" t="s">
        <v>88</v>
      </c>
      <c r="B36" s="5"/>
      <c r="C36" s="6" t="s">
        <v>73</v>
      </c>
      <c r="D36" s="4"/>
    </row>
    <row r="37" spans="1:4" ht="15" customHeight="1" x14ac:dyDescent="0.35">
      <c r="A37" s="10" t="s">
        <v>89</v>
      </c>
      <c r="B37" s="5"/>
      <c r="C37" s="6" t="s">
        <v>74</v>
      </c>
      <c r="D37" s="3"/>
    </row>
    <row r="38" spans="1:4" ht="15" customHeight="1" x14ac:dyDescent="0.35">
      <c r="A38" s="10" t="s">
        <v>90</v>
      </c>
      <c r="B38" s="5"/>
      <c r="C38" s="6" t="s">
        <v>75</v>
      </c>
      <c r="D38" s="3"/>
    </row>
    <row r="39" spans="1:4" ht="15" customHeight="1" x14ac:dyDescent="0.35">
      <c r="A39" s="10"/>
      <c r="B39" s="5"/>
      <c r="C39" s="5"/>
      <c r="D39" s="5"/>
    </row>
    <row r="40" spans="1:4" ht="20" x14ac:dyDescent="0.35">
      <c r="A40" s="10"/>
      <c r="B40" s="5"/>
      <c r="C40" s="26" t="s">
        <v>173</v>
      </c>
      <c r="D40" s="26"/>
    </row>
    <row r="41" spans="1:4" ht="15" customHeight="1" x14ac:dyDescent="0.35">
      <c r="A41" s="10"/>
      <c r="B41" s="5"/>
      <c r="C41" s="5"/>
      <c r="D41" s="5"/>
    </row>
    <row r="42" spans="1:4" ht="15" customHeight="1" x14ac:dyDescent="0.35">
      <c r="A42" s="10" t="s">
        <v>106</v>
      </c>
      <c r="B42" s="5"/>
      <c r="C42" s="6" t="s">
        <v>124</v>
      </c>
      <c r="D42" s="3" t="s">
        <v>680</v>
      </c>
    </row>
    <row r="43" spans="1:4" ht="15" customHeight="1" x14ac:dyDescent="0.35">
      <c r="A43" s="10" t="s">
        <v>107</v>
      </c>
      <c r="B43" s="5"/>
      <c r="C43" s="6" t="s">
        <v>126</v>
      </c>
      <c r="D43" s="4" t="s">
        <v>681</v>
      </c>
    </row>
    <row r="44" spans="1:4" ht="15" customHeight="1" x14ac:dyDescent="0.35">
      <c r="A44" s="10" t="s">
        <v>108</v>
      </c>
      <c r="B44" s="5"/>
      <c r="C44" s="6" t="s">
        <v>127</v>
      </c>
      <c r="D44" s="4" t="s">
        <v>319</v>
      </c>
    </row>
    <row r="45" spans="1:4" ht="15" customHeight="1" x14ac:dyDescent="0.35">
      <c r="A45" s="10" t="s">
        <v>109</v>
      </c>
      <c r="B45" s="5"/>
      <c r="C45" s="6" t="s">
        <v>128</v>
      </c>
      <c r="D45" s="4" t="s">
        <v>682</v>
      </c>
    </row>
    <row r="46" spans="1:4" ht="15" customHeight="1" x14ac:dyDescent="0.35">
      <c r="A46" s="10" t="s">
        <v>110</v>
      </c>
      <c r="B46" s="5"/>
      <c r="C46" s="6" t="s">
        <v>129</v>
      </c>
      <c r="D46" s="4" t="s">
        <v>319</v>
      </c>
    </row>
    <row r="47" spans="1:4" ht="15" customHeight="1" x14ac:dyDescent="0.35">
      <c r="A47" s="10" t="s">
        <v>111</v>
      </c>
      <c r="B47" s="5"/>
      <c r="C47" s="6" t="s">
        <v>130</v>
      </c>
      <c r="D47" s="4"/>
    </row>
    <row r="48" spans="1:4" ht="15" customHeight="1" x14ac:dyDescent="0.35">
      <c r="A48" s="10" t="s">
        <v>132</v>
      </c>
      <c r="B48" s="5"/>
      <c r="C48" s="6" t="s">
        <v>131</v>
      </c>
      <c r="D48" s="4"/>
    </row>
    <row r="49" spans="1:4" ht="15" customHeight="1" x14ac:dyDescent="0.35">
      <c r="A49" s="10"/>
      <c r="B49" s="5"/>
      <c r="C49" s="5"/>
      <c r="D49" s="5"/>
    </row>
    <row r="50" spans="1:4" ht="20" x14ac:dyDescent="0.35">
      <c r="A50" s="10"/>
      <c r="B50" s="5"/>
      <c r="C50" s="26" t="s">
        <v>174</v>
      </c>
      <c r="D50" s="26"/>
    </row>
    <row r="51" spans="1:4" ht="30" customHeight="1" x14ac:dyDescent="0.35">
      <c r="A51" s="10"/>
      <c r="B51" s="5"/>
      <c r="C51" s="27" t="s">
        <v>359</v>
      </c>
      <c r="D51" s="27"/>
    </row>
    <row r="52" spans="1:4" ht="15" customHeight="1" x14ac:dyDescent="0.35">
      <c r="A52" s="10"/>
      <c r="B52" s="5"/>
      <c r="C52" s="5"/>
      <c r="D52" s="5"/>
    </row>
    <row r="53" spans="1:4" ht="15" customHeight="1" x14ac:dyDescent="0.35">
      <c r="A53" s="10" t="s">
        <v>133</v>
      </c>
      <c r="B53" s="5"/>
      <c r="C53" s="6" t="s">
        <v>353</v>
      </c>
      <c r="D53" s="3" t="s">
        <v>53</v>
      </c>
    </row>
    <row r="54" spans="1:4" ht="15" customHeight="1" x14ac:dyDescent="0.35">
      <c r="A54" s="10" t="s">
        <v>134</v>
      </c>
      <c r="B54" s="5"/>
      <c r="C54" s="6" t="s">
        <v>355</v>
      </c>
      <c r="D54" s="4" t="s">
        <v>9</v>
      </c>
    </row>
    <row r="55" spans="1:4" ht="15" customHeight="1" x14ac:dyDescent="0.35">
      <c r="A55" s="10" t="s">
        <v>135</v>
      </c>
      <c r="B55" s="5"/>
      <c r="C55" s="6" t="s">
        <v>356</v>
      </c>
      <c r="D55" s="4" t="s">
        <v>15</v>
      </c>
    </row>
    <row r="56" spans="1:4" ht="15" customHeight="1" x14ac:dyDescent="0.35">
      <c r="A56" s="10" t="s">
        <v>136</v>
      </c>
      <c r="B56" s="5"/>
      <c r="C56" s="6" t="s">
        <v>474</v>
      </c>
      <c r="D56" s="4" t="s">
        <v>12</v>
      </c>
    </row>
    <row r="57" spans="1:4" ht="15" customHeight="1" x14ac:dyDescent="0.35">
      <c r="A57" s="10"/>
      <c r="B57" s="5"/>
      <c r="C57" s="5"/>
      <c r="D57" s="5"/>
    </row>
    <row r="58" spans="1:4" ht="15" customHeight="1" x14ac:dyDescent="0.35">
      <c r="A58" s="10" t="s">
        <v>137</v>
      </c>
      <c r="B58" s="5"/>
      <c r="C58" s="6" t="s">
        <v>354</v>
      </c>
      <c r="D58" s="3"/>
    </row>
    <row r="59" spans="1:4" ht="15" customHeight="1" x14ac:dyDescent="0.35">
      <c r="A59" s="10" t="s">
        <v>138</v>
      </c>
      <c r="B59" s="5"/>
      <c r="C59" s="6" t="s">
        <v>357</v>
      </c>
      <c r="D59" s="4"/>
    </row>
    <row r="60" spans="1:4" ht="15" customHeight="1" x14ac:dyDescent="0.35">
      <c r="A60" s="10" t="s">
        <v>472</v>
      </c>
      <c r="B60" s="5"/>
      <c r="C60" s="6" t="s">
        <v>358</v>
      </c>
      <c r="D60" s="4"/>
    </row>
    <row r="61" spans="1:4" ht="15" customHeight="1" x14ac:dyDescent="0.35">
      <c r="A61" s="10" t="s">
        <v>473</v>
      </c>
      <c r="C61" s="6" t="s">
        <v>475</v>
      </c>
      <c r="D61" s="4"/>
    </row>
  </sheetData>
  <sheetProtection algorithmName="SHA-512" hashValue="MLZ0ISrzxLhy0ruiVm4a13ii8i0SxdfRH+nQwi20GuQa40o2EvsJskvDeyodYh3czEIHy0HY92iTEO1BK6a5zA==" saltValue="YGhHiU/r3iIXbCnyc5K3uw==" spinCount="100000" sheet="1" objects="1" scenarios="1"/>
  <mergeCells count="5">
    <mergeCell ref="C9:D9"/>
    <mergeCell ref="C50:D50"/>
    <mergeCell ref="C40:D40"/>
    <mergeCell ref="C51:D51"/>
    <mergeCell ref="C6:D6"/>
  </mergeCells>
  <dataValidations count="5">
    <dataValidation type="list" allowBlank="1" showInputMessage="1" showErrorMessage="1" sqref="D13">
      <formula1>elenco_sesso</formula1>
    </dataValidation>
    <dataValidation type="list" allowBlank="1" showInputMessage="1" showErrorMessage="1" sqref="D44 D46 D48">
      <formula1>elenco_lingue</formula1>
    </dataValidation>
    <dataValidation type="list" allowBlank="1" showInputMessage="1" showErrorMessage="1" sqref="D59:D61">
      <formula1>INDIRECT(spec_secondaria)</formula1>
    </dataValidation>
    <dataValidation type="list" allowBlank="1" showInputMessage="1" showErrorMessage="1" sqref="D58 D53">
      <formula1>Macroaree</formula1>
    </dataValidation>
    <dataValidation type="list" allowBlank="1" showInputMessage="1" showErrorMessage="1" sqref="D54:D56">
      <formula1>INDIRECT(spec_principale)</formula1>
    </dataValidation>
  </dataValidations>
  <printOptions horizontalCentered="1"/>
  <pageMargins left="0.19685039370078741" right="0.19685039370078741" top="0.78740157480314965" bottom="0.78740157480314965" header="0.39370078740157483" footer="0.39370078740157483"/>
  <pageSetup paperSize="9" scale="80" fitToHeight="0" orientation="portrait" verticalDpi="1200" r:id="rId1"/>
  <headerFooter>
    <oddFooter>&amp;C&amp;"Arial,Normale"&amp;8ANAGRAFICA / PAGINA &amp;P DI &amp;N</odd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D50"/>
  <sheetViews>
    <sheetView zoomScaleNormal="100" workbookViewId="0">
      <selection activeCell="D15" sqref="D15"/>
    </sheetView>
  </sheetViews>
  <sheetFormatPr defaultColWidth="9.26953125" defaultRowHeight="15" customHeight="1" x14ac:dyDescent="0.35"/>
  <cols>
    <col min="1" max="1" width="6.453125" style="12" customWidth="1"/>
    <col min="2" max="2" width="2.7265625" style="1" customWidth="1"/>
    <col min="3" max="3" width="42.7265625" style="1" customWidth="1"/>
    <col min="4" max="4" width="81.453125" style="1" customWidth="1"/>
    <col min="5" max="5" width="2.7265625" style="1" customWidth="1"/>
    <col min="6" max="16384" width="9.26953125" style="1"/>
  </cols>
  <sheetData>
    <row r="1" spans="1:4" ht="15" customHeight="1" x14ac:dyDescent="0.35">
      <c r="A1" s="10"/>
      <c r="B1" s="5"/>
      <c r="C1" s="6" t="s">
        <v>118</v>
      </c>
      <c r="D1" s="5" t="str">
        <f>istruzioni_bianco</f>
        <v>Posizionarsi sopra una cella per visualizzare le relative istruzioni di compilazione</v>
      </c>
    </row>
    <row r="2" spans="1:4" ht="15" customHeight="1" x14ac:dyDescent="0.35">
      <c r="A2" s="10"/>
      <c r="B2" s="5"/>
      <c r="C2" s="5"/>
      <c r="D2" s="7" t="str">
        <f>istruzioni_giallo</f>
        <v>La compilazione delle celle evidenziate in giallo è obbligatoria</v>
      </c>
    </row>
    <row r="3" spans="1:4" ht="15" customHeight="1" x14ac:dyDescent="0.35">
      <c r="A3" s="10"/>
      <c r="B3" s="5"/>
      <c r="C3" s="5"/>
      <c r="D3" s="8" t="str">
        <f>istruzioni_verde</f>
        <v>La compilazione delle celle evidenziate in verde è facoltativa, ma consigliata se pertinente</v>
      </c>
    </row>
    <row r="4" spans="1:4" ht="15" customHeight="1" x14ac:dyDescent="0.35">
      <c r="A4" s="10"/>
      <c r="B4" s="5"/>
      <c r="C4" s="5"/>
      <c r="D4" s="9" t="str">
        <f>istruzioni_rosso</f>
        <v>Le celle evideziate in rosso si compilano automaticamente</v>
      </c>
    </row>
    <row r="5" spans="1:4" ht="15" customHeight="1" x14ac:dyDescent="0.35">
      <c r="A5" s="10"/>
      <c r="B5" s="5"/>
      <c r="C5" s="5"/>
      <c r="D5" s="5"/>
    </row>
    <row r="6" spans="1:4" ht="16.5" x14ac:dyDescent="0.35">
      <c r="A6" s="10"/>
      <c r="B6" s="5"/>
      <c r="C6" s="29" t="s">
        <v>208</v>
      </c>
      <c r="D6" s="29"/>
    </row>
    <row r="7" spans="1:4" ht="15" customHeight="1" x14ac:dyDescent="0.35">
      <c r="A7" s="10" t="s">
        <v>119</v>
      </c>
      <c r="B7" s="5"/>
      <c r="C7" s="6" t="s">
        <v>105</v>
      </c>
      <c r="D7" s="11" t="str">
        <f>candidatura</f>
        <v xml:space="preserve">MATTEO GRUPPIONI; </v>
      </c>
    </row>
    <row r="8" spans="1:4" ht="15" customHeight="1" x14ac:dyDescent="0.35">
      <c r="A8" s="10"/>
      <c r="B8" s="5"/>
      <c r="C8" s="5"/>
      <c r="D8" s="5"/>
    </row>
    <row r="9" spans="1:4" ht="20" x14ac:dyDescent="0.35">
      <c r="A9" s="10"/>
      <c r="B9" s="5"/>
      <c r="C9" s="26" t="s">
        <v>175</v>
      </c>
      <c r="D9" s="26"/>
    </row>
    <row r="10" spans="1:4" ht="15" customHeight="1" x14ac:dyDescent="0.35">
      <c r="A10" s="10"/>
      <c r="B10" s="5"/>
      <c r="C10" s="5"/>
      <c r="D10" s="5"/>
    </row>
    <row r="11" spans="1:4" ht="15" customHeight="1" x14ac:dyDescent="0.35">
      <c r="A11" s="10" t="s">
        <v>142</v>
      </c>
      <c r="B11" s="5"/>
      <c r="C11" s="6" t="s">
        <v>426</v>
      </c>
      <c r="D11" s="3" t="s">
        <v>140</v>
      </c>
    </row>
    <row r="12" spans="1:4" ht="15" customHeight="1" x14ac:dyDescent="0.35">
      <c r="A12" s="10" t="s">
        <v>147</v>
      </c>
      <c r="B12" s="5"/>
      <c r="C12" s="6" t="s">
        <v>427</v>
      </c>
      <c r="D12" s="3" t="s">
        <v>683</v>
      </c>
    </row>
    <row r="13" spans="1:4" ht="15" customHeight="1" x14ac:dyDescent="0.35">
      <c r="A13" s="10" t="s">
        <v>148</v>
      </c>
      <c r="B13" s="5"/>
      <c r="C13" s="6" t="s">
        <v>143</v>
      </c>
      <c r="D13" s="3" t="s">
        <v>684</v>
      </c>
    </row>
    <row r="14" spans="1:4" ht="15" customHeight="1" x14ac:dyDescent="0.35">
      <c r="A14" s="10" t="s">
        <v>149</v>
      </c>
      <c r="B14" s="5"/>
      <c r="C14" s="6" t="s">
        <v>144</v>
      </c>
      <c r="D14" s="3" t="s">
        <v>685</v>
      </c>
    </row>
    <row r="15" spans="1:4" ht="45" customHeight="1" x14ac:dyDescent="0.35">
      <c r="A15" s="15" t="s">
        <v>150</v>
      </c>
      <c r="B15" s="5"/>
      <c r="C15" s="17" t="s">
        <v>145</v>
      </c>
      <c r="D15" s="13" t="s">
        <v>687</v>
      </c>
    </row>
    <row r="16" spans="1:4" ht="15" customHeight="1" x14ac:dyDescent="0.35">
      <c r="A16" s="10" t="s">
        <v>151</v>
      </c>
      <c r="B16" s="5"/>
      <c r="C16" s="6" t="s">
        <v>146</v>
      </c>
      <c r="D16" s="3" t="s">
        <v>686</v>
      </c>
    </row>
    <row r="17" spans="1:4" ht="15" customHeight="1" x14ac:dyDescent="0.35">
      <c r="A17" s="10"/>
      <c r="B17" s="5"/>
      <c r="C17" s="22" t="s">
        <v>183</v>
      </c>
      <c r="D17" s="5"/>
    </row>
    <row r="18" spans="1:4" ht="15" customHeight="1" x14ac:dyDescent="0.35">
      <c r="A18" s="10" t="s">
        <v>152</v>
      </c>
      <c r="B18" s="5"/>
      <c r="C18" s="6" t="s">
        <v>500</v>
      </c>
      <c r="D18" s="4"/>
    </row>
    <row r="19" spans="1:4" ht="15" customHeight="1" x14ac:dyDescent="0.35">
      <c r="A19" s="10" t="s">
        <v>153</v>
      </c>
      <c r="B19" s="5"/>
      <c r="C19" s="6" t="s">
        <v>143</v>
      </c>
      <c r="D19" s="4"/>
    </row>
    <row r="20" spans="1:4" ht="15" customHeight="1" x14ac:dyDescent="0.35">
      <c r="A20" s="10" t="s">
        <v>154</v>
      </c>
      <c r="B20" s="5"/>
      <c r="C20" s="6" t="s">
        <v>144</v>
      </c>
      <c r="D20" s="4"/>
    </row>
    <row r="21" spans="1:4" ht="45" customHeight="1" x14ac:dyDescent="0.35">
      <c r="A21" s="15" t="s">
        <v>155</v>
      </c>
      <c r="B21" s="5"/>
      <c r="C21" s="17" t="s">
        <v>145</v>
      </c>
      <c r="D21" s="14"/>
    </row>
    <row r="22" spans="1:4" ht="15" customHeight="1" x14ac:dyDescent="0.35">
      <c r="A22" s="10"/>
      <c r="B22" s="5"/>
      <c r="C22" s="5"/>
      <c r="D22" s="5"/>
    </row>
    <row r="23" spans="1:4" ht="15" customHeight="1" x14ac:dyDescent="0.35">
      <c r="A23" s="10" t="s">
        <v>156</v>
      </c>
      <c r="B23" s="5"/>
      <c r="C23" s="6" t="s">
        <v>426</v>
      </c>
      <c r="D23" s="4"/>
    </row>
    <row r="24" spans="1:4" ht="15" customHeight="1" x14ac:dyDescent="0.35">
      <c r="A24" s="10" t="s">
        <v>157</v>
      </c>
      <c r="B24" s="5"/>
      <c r="C24" s="6" t="s">
        <v>428</v>
      </c>
      <c r="D24" s="4"/>
    </row>
    <row r="25" spans="1:4" ht="15" customHeight="1" x14ac:dyDescent="0.35">
      <c r="A25" s="10" t="s">
        <v>158</v>
      </c>
      <c r="B25" s="5"/>
      <c r="C25" s="6" t="s">
        <v>143</v>
      </c>
      <c r="D25" s="4"/>
    </row>
    <row r="26" spans="1:4" ht="15" customHeight="1" x14ac:dyDescent="0.35">
      <c r="A26" s="10" t="s">
        <v>159</v>
      </c>
      <c r="B26" s="5"/>
      <c r="C26" s="6" t="s">
        <v>144</v>
      </c>
      <c r="D26" s="4"/>
    </row>
    <row r="27" spans="1:4" ht="45" customHeight="1" x14ac:dyDescent="0.35">
      <c r="A27" s="15" t="s">
        <v>160</v>
      </c>
      <c r="B27" s="5"/>
      <c r="C27" s="17" t="s">
        <v>145</v>
      </c>
      <c r="D27" s="14"/>
    </row>
    <row r="28" spans="1:4" ht="15" customHeight="1" x14ac:dyDescent="0.35">
      <c r="A28" s="10" t="s">
        <v>161</v>
      </c>
      <c r="B28" s="5"/>
      <c r="C28" s="6" t="s">
        <v>146</v>
      </c>
      <c r="D28" s="4"/>
    </row>
    <row r="29" spans="1:4" ht="15" customHeight="1" x14ac:dyDescent="0.35">
      <c r="A29" s="10"/>
      <c r="B29" s="5"/>
      <c r="C29" s="22" t="s">
        <v>183</v>
      </c>
      <c r="D29" s="5"/>
    </row>
    <row r="30" spans="1:4" ht="15" customHeight="1" x14ac:dyDescent="0.35">
      <c r="A30" s="10" t="s">
        <v>162</v>
      </c>
      <c r="B30" s="5"/>
      <c r="C30" s="6" t="s">
        <v>501</v>
      </c>
      <c r="D30" s="4"/>
    </row>
    <row r="31" spans="1:4" ht="15" customHeight="1" x14ac:dyDescent="0.35">
      <c r="A31" s="10" t="s">
        <v>163</v>
      </c>
      <c r="B31" s="5"/>
      <c r="C31" s="6" t="s">
        <v>143</v>
      </c>
      <c r="D31" s="4"/>
    </row>
    <row r="32" spans="1:4" ht="15" customHeight="1" x14ac:dyDescent="0.35">
      <c r="A32" s="10" t="s">
        <v>164</v>
      </c>
      <c r="B32" s="5"/>
      <c r="C32" s="6" t="s">
        <v>144</v>
      </c>
      <c r="D32" s="4"/>
    </row>
    <row r="33" spans="1:4" ht="45" customHeight="1" x14ac:dyDescent="0.35">
      <c r="A33" s="15" t="s">
        <v>165</v>
      </c>
      <c r="B33" s="5"/>
      <c r="C33" s="17" t="s">
        <v>145</v>
      </c>
      <c r="D33" s="14"/>
    </row>
    <row r="34" spans="1:4" ht="15" customHeight="1" x14ac:dyDescent="0.35">
      <c r="A34" s="10"/>
      <c r="B34" s="5"/>
      <c r="C34" s="5"/>
      <c r="D34" s="5"/>
    </row>
    <row r="35" spans="1:4" ht="20" x14ac:dyDescent="0.35">
      <c r="A35" s="10"/>
      <c r="B35" s="5"/>
      <c r="C35" s="26" t="s">
        <v>176</v>
      </c>
      <c r="D35" s="26"/>
    </row>
    <row r="36" spans="1:4" ht="15" customHeight="1" x14ac:dyDescent="0.35">
      <c r="A36" s="10"/>
      <c r="B36" s="5"/>
      <c r="C36" s="5"/>
      <c r="D36" s="5"/>
    </row>
    <row r="37" spans="1:4" ht="15" customHeight="1" x14ac:dyDescent="0.35">
      <c r="A37" s="10" t="s">
        <v>167</v>
      </c>
      <c r="B37" s="5"/>
      <c r="C37" s="6" t="s">
        <v>360</v>
      </c>
      <c r="D37" s="4"/>
    </row>
    <row r="38" spans="1:4" ht="15" customHeight="1" x14ac:dyDescent="0.35">
      <c r="A38" s="10" t="s">
        <v>168</v>
      </c>
      <c r="B38" s="5"/>
      <c r="C38" s="6" t="s">
        <v>166</v>
      </c>
      <c r="D38" s="4"/>
    </row>
    <row r="39" spans="1:4" ht="15" customHeight="1" x14ac:dyDescent="0.35">
      <c r="A39" s="10" t="s">
        <v>169</v>
      </c>
      <c r="B39" s="5"/>
      <c r="C39" s="6" t="s">
        <v>144</v>
      </c>
      <c r="D39" s="4"/>
    </row>
    <row r="40" spans="1:4" ht="45" customHeight="1" x14ac:dyDescent="0.35">
      <c r="A40" s="15" t="s">
        <v>170</v>
      </c>
      <c r="B40" s="5"/>
      <c r="C40" s="17" t="s">
        <v>145</v>
      </c>
      <c r="D40" s="14"/>
    </row>
    <row r="41" spans="1:4" ht="15" customHeight="1" x14ac:dyDescent="0.35">
      <c r="A41" s="10" t="s">
        <v>171</v>
      </c>
      <c r="B41" s="5"/>
      <c r="C41" s="6" t="s">
        <v>146</v>
      </c>
      <c r="D41" s="4"/>
    </row>
    <row r="42" spans="1:4" ht="15" customHeight="1" x14ac:dyDescent="0.35">
      <c r="A42" s="10"/>
      <c r="B42" s="5"/>
      <c r="C42" s="5"/>
      <c r="D42" s="5"/>
    </row>
    <row r="43" spans="1:4" ht="20" x14ac:dyDescent="0.35">
      <c r="A43" s="10"/>
      <c r="B43" s="5"/>
      <c r="C43" s="26" t="s">
        <v>177</v>
      </c>
      <c r="D43" s="26"/>
    </row>
    <row r="44" spans="1:4" ht="15" customHeight="1" x14ac:dyDescent="0.35">
      <c r="A44" s="10"/>
      <c r="B44" s="5"/>
      <c r="C44" s="5"/>
      <c r="D44" s="5"/>
    </row>
    <row r="45" spans="1:4" ht="15" customHeight="1" x14ac:dyDescent="0.35">
      <c r="A45" s="10" t="s">
        <v>178</v>
      </c>
      <c r="B45" s="5"/>
      <c r="C45" s="6" t="s">
        <v>361</v>
      </c>
      <c r="D45" s="4"/>
    </row>
    <row r="46" spans="1:4" ht="15" customHeight="1" x14ac:dyDescent="0.35">
      <c r="A46" s="10" t="s">
        <v>179</v>
      </c>
      <c r="B46" s="5"/>
      <c r="C46" s="6" t="s">
        <v>166</v>
      </c>
      <c r="D46" s="4"/>
    </row>
    <row r="47" spans="1:4" ht="15" customHeight="1" x14ac:dyDescent="0.35">
      <c r="A47" s="10" t="s">
        <v>180</v>
      </c>
      <c r="B47" s="5"/>
      <c r="C47" s="6" t="s">
        <v>144</v>
      </c>
      <c r="D47" s="4"/>
    </row>
    <row r="48" spans="1:4" ht="45" customHeight="1" x14ac:dyDescent="0.35">
      <c r="A48" s="15" t="s">
        <v>181</v>
      </c>
      <c r="B48" s="5"/>
      <c r="C48" s="17" t="s">
        <v>145</v>
      </c>
      <c r="D48" s="14"/>
    </row>
    <row r="49" spans="1:4" ht="15" customHeight="1" x14ac:dyDescent="0.35">
      <c r="A49" s="10" t="s">
        <v>182</v>
      </c>
      <c r="B49" s="5"/>
      <c r="C49" s="6" t="s">
        <v>146</v>
      </c>
      <c r="D49" s="4"/>
    </row>
    <row r="50" spans="1:4" ht="15" customHeight="1" x14ac:dyDescent="0.35">
      <c r="A50" s="10"/>
      <c r="B50" s="5"/>
      <c r="C50" s="5"/>
      <c r="D50" s="5"/>
    </row>
  </sheetData>
  <sheetProtection algorithmName="SHA-512" hashValue="9RqkSNU8DckX78UGMNlrHW/vOfwQHLzjla12fT7dlc4fTjYQbV5Cu4I/u7E7bEBB3+ep+iiwYCrn1M3uBctTxQ==" saltValue="cE5ODRATbxRKGS7nXiXlsQ==" spinCount="100000" sheet="1" objects="1" scenarios="1"/>
  <mergeCells count="4">
    <mergeCell ref="C6:D6"/>
    <mergeCell ref="C9:D9"/>
    <mergeCell ref="C35:D35"/>
    <mergeCell ref="C43:D43"/>
  </mergeCells>
  <dataValidations count="1">
    <dataValidation type="list" allowBlank="1" showInputMessage="1" showErrorMessage="1" sqref="D11 D23">
      <formula1>elenco_laurea</formula1>
    </dataValidation>
  </dataValidations>
  <printOptions horizontalCentered="1"/>
  <pageMargins left="0.19685039370078741" right="0.19685039370078741" top="0.78740157480314965" bottom="0.78740157480314965" header="0.39370078740157483" footer="0.39370078740157483"/>
  <pageSetup paperSize="9" scale="80" fitToHeight="0" orientation="portrait" verticalDpi="1200" r:id="rId1"/>
  <headerFooter>
    <oddFooter>&amp;C&amp;"Arial,Normale"&amp;8CURSUS STUDIORUM / PAGINA &amp;P DI &amp;N</oddFooter>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D130"/>
  <sheetViews>
    <sheetView topLeftCell="A70" zoomScaleNormal="100" workbookViewId="0">
      <selection activeCell="H82" sqref="H82"/>
    </sheetView>
  </sheetViews>
  <sheetFormatPr defaultColWidth="9.26953125" defaultRowHeight="15" customHeight="1" x14ac:dyDescent="0.35"/>
  <cols>
    <col min="1" max="1" width="6.453125" style="12" customWidth="1"/>
    <col min="2" max="2" width="2.7265625" style="1" customWidth="1"/>
    <col min="3" max="3" width="42.7265625" style="1" customWidth="1"/>
    <col min="4" max="4" width="81.453125" style="1" customWidth="1"/>
    <col min="5" max="5" width="2.7265625" style="1" customWidth="1"/>
    <col min="6" max="16384" width="9.26953125" style="1"/>
  </cols>
  <sheetData>
    <row r="1" spans="1:4" ht="15" customHeight="1" x14ac:dyDescent="0.35">
      <c r="A1" s="10"/>
      <c r="B1" s="5"/>
      <c r="C1" s="6" t="s">
        <v>118</v>
      </c>
      <c r="D1" s="5" t="str">
        <f>istruzioni_bianco</f>
        <v>Posizionarsi sopra una cella per visualizzare le relative istruzioni di compilazione</v>
      </c>
    </row>
    <row r="2" spans="1:4" ht="15" customHeight="1" x14ac:dyDescent="0.35">
      <c r="A2" s="10"/>
      <c r="B2" s="5"/>
      <c r="C2" s="5"/>
      <c r="D2" s="7" t="str">
        <f>istruzioni_giallo</f>
        <v>La compilazione delle celle evidenziate in giallo è obbligatoria</v>
      </c>
    </row>
    <row r="3" spans="1:4" ht="15" customHeight="1" x14ac:dyDescent="0.35">
      <c r="A3" s="10"/>
      <c r="B3" s="5"/>
      <c r="C3" s="5"/>
      <c r="D3" s="8" t="str">
        <f>istruzioni_verde</f>
        <v>La compilazione delle celle evidenziate in verde è facoltativa, ma consigliata se pertinente</v>
      </c>
    </row>
    <row r="4" spans="1:4" ht="15" customHeight="1" x14ac:dyDescent="0.35">
      <c r="A4" s="10"/>
      <c r="B4" s="5"/>
      <c r="C4" s="5"/>
      <c r="D4" s="9" t="str">
        <f>istruzioni_rosso</f>
        <v>Le celle evideziate in rosso si compilano automaticamente</v>
      </c>
    </row>
    <row r="5" spans="1:4" ht="15" customHeight="1" x14ac:dyDescent="0.35">
      <c r="A5" s="10"/>
      <c r="B5" s="5"/>
      <c r="C5" s="5"/>
      <c r="D5" s="5"/>
    </row>
    <row r="6" spans="1:4" ht="16.5" x14ac:dyDescent="0.35">
      <c r="A6" s="10"/>
      <c r="B6" s="5"/>
      <c r="C6" s="29" t="s">
        <v>209</v>
      </c>
      <c r="D6" s="29"/>
    </row>
    <row r="7" spans="1:4" ht="15" customHeight="1" x14ac:dyDescent="0.35">
      <c r="A7" s="10" t="s">
        <v>120</v>
      </c>
      <c r="B7" s="5"/>
      <c r="C7" s="6" t="s">
        <v>105</v>
      </c>
      <c r="D7" s="11" t="str">
        <f>candidatura</f>
        <v xml:space="preserve">MATTEO GRUPPIONI; </v>
      </c>
    </row>
    <row r="8" spans="1:4" ht="15" customHeight="1" x14ac:dyDescent="0.35">
      <c r="A8" s="10"/>
      <c r="B8" s="5"/>
      <c r="C8" s="5"/>
      <c r="D8" s="5"/>
    </row>
    <row r="9" spans="1:4" ht="20" x14ac:dyDescent="0.35">
      <c r="A9" s="10"/>
      <c r="B9" s="5"/>
      <c r="C9" s="26" t="s">
        <v>660</v>
      </c>
      <c r="D9" s="26"/>
    </row>
    <row r="10" spans="1:4" ht="60" customHeight="1" x14ac:dyDescent="0.35">
      <c r="A10" s="10"/>
      <c r="B10" s="5"/>
      <c r="C10" s="30" t="s">
        <v>362</v>
      </c>
      <c r="D10" s="30"/>
    </row>
    <row r="11" spans="1:4" ht="15" customHeight="1" x14ac:dyDescent="0.35">
      <c r="A11" s="10"/>
      <c r="B11" s="5"/>
      <c r="C11" s="5"/>
      <c r="D11" s="5"/>
    </row>
    <row r="12" spans="1:4" ht="15" customHeight="1" x14ac:dyDescent="0.35">
      <c r="A12" s="10" t="s">
        <v>188</v>
      </c>
      <c r="B12" s="5"/>
      <c r="C12" s="6" t="s">
        <v>491</v>
      </c>
      <c r="D12" s="24">
        <v>37956</v>
      </c>
    </row>
    <row r="13" spans="1:4" ht="15" customHeight="1" x14ac:dyDescent="0.35">
      <c r="A13" s="10" t="s">
        <v>189</v>
      </c>
      <c r="B13" s="5"/>
      <c r="C13" s="6" t="s">
        <v>492</v>
      </c>
      <c r="D13" s="24">
        <v>38776</v>
      </c>
    </row>
    <row r="14" spans="1:4" ht="15" customHeight="1" x14ac:dyDescent="0.35">
      <c r="A14" s="10" t="s">
        <v>190</v>
      </c>
      <c r="B14" s="5"/>
      <c r="C14" s="6" t="s">
        <v>377</v>
      </c>
      <c r="D14" s="3" t="s">
        <v>688</v>
      </c>
    </row>
    <row r="15" spans="1:4" ht="15" customHeight="1" x14ac:dyDescent="0.35">
      <c r="A15" s="10" t="s">
        <v>191</v>
      </c>
      <c r="B15" s="5"/>
      <c r="C15" s="6" t="s">
        <v>376</v>
      </c>
      <c r="D15" s="3" t="s">
        <v>689</v>
      </c>
    </row>
    <row r="16" spans="1:4" ht="15" customHeight="1" x14ac:dyDescent="0.35">
      <c r="A16" s="10" t="s">
        <v>192</v>
      </c>
      <c r="B16" s="5"/>
      <c r="C16" s="6" t="s">
        <v>558</v>
      </c>
      <c r="D16" s="3" t="s">
        <v>679</v>
      </c>
    </row>
    <row r="17" spans="1:4" ht="15" customHeight="1" x14ac:dyDescent="0.35">
      <c r="A17" s="10" t="s">
        <v>193</v>
      </c>
      <c r="B17" s="5"/>
      <c r="C17" s="6" t="s">
        <v>198</v>
      </c>
      <c r="D17" s="3" t="s">
        <v>199</v>
      </c>
    </row>
    <row r="18" spans="1:4" ht="15" customHeight="1" x14ac:dyDescent="0.35">
      <c r="A18" s="10" t="s">
        <v>194</v>
      </c>
      <c r="B18" s="5"/>
      <c r="C18" s="6" t="s">
        <v>186</v>
      </c>
      <c r="D18" s="3" t="s">
        <v>691</v>
      </c>
    </row>
    <row r="19" spans="1:4" ht="15" customHeight="1" x14ac:dyDescent="0.35">
      <c r="A19" s="10" t="s">
        <v>195</v>
      </c>
      <c r="B19" s="5"/>
      <c r="C19" s="6" t="s">
        <v>484</v>
      </c>
      <c r="D19" s="3" t="s">
        <v>486</v>
      </c>
    </row>
    <row r="20" spans="1:4" ht="15" customHeight="1" x14ac:dyDescent="0.35">
      <c r="A20" s="10" t="s">
        <v>196</v>
      </c>
      <c r="B20" s="5"/>
      <c r="C20" s="6" t="s">
        <v>488</v>
      </c>
      <c r="D20" s="3" t="s">
        <v>353</v>
      </c>
    </row>
    <row r="21" spans="1:4" s="21" customFormat="1" ht="75" customHeight="1" x14ac:dyDescent="0.35">
      <c r="A21" s="15" t="s">
        <v>211</v>
      </c>
      <c r="B21" s="16"/>
      <c r="C21" s="17" t="s">
        <v>197</v>
      </c>
      <c r="D21" s="13" t="s">
        <v>692</v>
      </c>
    </row>
    <row r="22" spans="1:4" s="21" customFormat="1" ht="45" customHeight="1" x14ac:dyDescent="0.35">
      <c r="A22" s="15" t="s">
        <v>212</v>
      </c>
      <c r="B22" s="16"/>
      <c r="C22" s="17" t="s">
        <v>187</v>
      </c>
      <c r="D22" s="13" t="s">
        <v>693</v>
      </c>
    </row>
    <row r="24" spans="1:4" ht="15" customHeight="1" x14ac:dyDescent="0.35">
      <c r="A24" s="10" t="s">
        <v>213</v>
      </c>
      <c r="B24" s="5"/>
      <c r="C24" s="6" t="s">
        <v>491</v>
      </c>
      <c r="D24" s="23">
        <v>38777</v>
      </c>
    </row>
    <row r="25" spans="1:4" ht="15" customHeight="1" x14ac:dyDescent="0.35">
      <c r="A25" s="10" t="s">
        <v>214</v>
      </c>
      <c r="B25" s="5"/>
      <c r="C25" s="6" t="s">
        <v>492</v>
      </c>
      <c r="D25" s="23">
        <v>39506</v>
      </c>
    </row>
    <row r="26" spans="1:4" ht="15" customHeight="1" x14ac:dyDescent="0.35">
      <c r="A26" s="10" t="s">
        <v>215</v>
      </c>
      <c r="B26" s="5"/>
      <c r="C26" s="6" t="s">
        <v>378</v>
      </c>
      <c r="D26" s="4" t="s">
        <v>694</v>
      </c>
    </row>
    <row r="27" spans="1:4" ht="15" customHeight="1" x14ac:dyDescent="0.35">
      <c r="A27" s="10" t="s">
        <v>216</v>
      </c>
      <c r="B27" s="5"/>
      <c r="C27" s="6" t="s">
        <v>376</v>
      </c>
      <c r="D27" s="4" t="s">
        <v>695</v>
      </c>
    </row>
    <row r="28" spans="1:4" ht="15" customHeight="1" x14ac:dyDescent="0.35">
      <c r="A28" s="10" t="s">
        <v>217</v>
      </c>
      <c r="B28" s="5"/>
      <c r="C28" s="6" t="s">
        <v>558</v>
      </c>
      <c r="D28" s="4" t="s">
        <v>696</v>
      </c>
    </row>
    <row r="29" spans="1:4" ht="15" customHeight="1" x14ac:dyDescent="0.35">
      <c r="A29" s="10" t="s">
        <v>218</v>
      </c>
      <c r="B29" s="5"/>
      <c r="C29" s="6" t="s">
        <v>198</v>
      </c>
      <c r="D29" s="4" t="s">
        <v>200</v>
      </c>
    </row>
    <row r="30" spans="1:4" ht="15" customHeight="1" x14ac:dyDescent="0.35">
      <c r="A30" s="10" t="s">
        <v>219</v>
      </c>
      <c r="B30" s="5"/>
      <c r="C30" s="6" t="s">
        <v>186</v>
      </c>
      <c r="D30" s="4" t="s">
        <v>697</v>
      </c>
    </row>
    <row r="31" spans="1:4" ht="15" customHeight="1" x14ac:dyDescent="0.35">
      <c r="A31" s="10" t="s">
        <v>220</v>
      </c>
      <c r="B31" s="5"/>
      <c r="C31" s="6" t="s">
        <v>484</v>
      </c>
      <c r="D31" s="4" t="s">
        <v>486</v>
      </c>
    </row>
    <row r="32" spans="1:4" ht="15" customHeight="1" x14ac:dyDescent="0.35">
      <c r="A32" s="10" t="s">
        <v>221</v>
      </c>
      <c r="B32" s="5"/>
      <c r="C32" s="6" t="s">
        <v>488</v>
      </c>
      <c r="D32" s="4" t="s">
        <v>353</v>
      </c>
    </row>
    <row r="33" spans="1:4" s="21" customFormat="1" ht="75" customHeight="1" x14ac:dyDescent="0.35">
      <c r="A33" s="15" t="s">
        <v>222</v>
      </c>
      <c r="B33" s="16"/>
      <c r="C33" s="17" t="s">
        <v>197</v>
      </c>
      <c r="D33" s="14" t="s">
        <v>698</v>
      </c>
    </row>
    <row r="34" spans="1:4" s="21" customFormat="1" ht="45" customHeight="1" x14ac:dyDescent="0.35">
      <c r="A34" s="15" t="s">
        <v>223</v>
      </c>
      <c r="B34" s="16"/>
      <c r="C34" s="17" t="s">
        <v>187</v>
      </c>
      <c r="D34" s="14" t="s">
        <v>699</v>
      </c>
    </row>
    <row r="36" spans="1:4" ht="15" customHeight="1" x14ac:dyDescent="0.35">
      <c r="A36" s="10" t="s">
        <v>224</v>
      </c>
      <c r="B36" s="5"/>
      <c r="C36" s="6" t="s">
        <v>491</v>
      </c>
      <c r="D36" s="25" t="s">
        <v>700</v>
      </c>
    </row>
    <row r="37" spans="1:4" ht="15" customHeight="1" x14ac:dyDescent="0.35">
      <c r="A37" s="10" t="s">
        <v>225</v>
      </c>
      <c r="B37" s="5"/>
      <c r="C37" s="6" t="s">
        <v>492</v>
      </c>
      <c r="D37" s="25" t="s">
        <v>701</v>
      </c>
    </row>
    <row r="38" spans="1:4" ht="15" customHeight="1" x14ac:dyDescent="0.35">
      <c r="A38" s="10" t="s">
        <v>226</v>
      </c>
      <c r="B38" s="5"/>
      <c r="C38" s="6" t="s">
        <v>379</v>
      </c>
      <c r="D38" s="4" t="s">
        <v>702</v>
      </c>
    </row>
    <row r="39" spans="1:4" ht="15" customHeight="1" x14ac:dyDescent="0.35">
      <c r="A39" s="10" t="s">
        <v>227</v>
      </c>
      <c r="B39" s="5"/>
      <c r="C39" s="6" t="s">
        <v>376</v>
      </c>
      <c r="D39" s="4" t="s">
        <v>703</v>
      </c>
    </row>
    <row r="40" spans="1:4" ht="15" customHeight="1" x14ac:dyDescent="0.35">
      <c r="A40" s="10" t="s">
        <v>228</v>
      </c>
      <c r="B40" s="5"/>
      <c r="C40" s="6" t="s">
        <v>558</v>
      </c>
      <c r="D40" s="4" t="s">
        <v>679</v>
      </c>
    </row>
    <row r="41" spans="1:4" ht="15" customHeight="1" x14ac:dyDescent="0.35">
      <c r="A41" s="10" t="s">
        <v>229</v>
      </c>
      <c r="B41" s="5"/>
      <c r="C41" s="6" t="s">
        <v>198</v>
      </c>
      <c r="D41" s="4" t="s">
        <v>199</v>
      </c>
    </row>
    <row r="42" spans="1:4" ht="15" customHeight="1" x14ac:dyDescent="0.35">
      <c r="A42" s="10" t="s">
        <v>230</v>
      </c>
      <c r="B42" s="5"/>
      <c r="C42" s="6" t="s">
        <v>186</v>
      </c>
      <c r="D42" s="4" t="s">
        <v>690</v>
      </c>
    </row>
    <row r="43" spans="1:4" ht="15" customHeight="1" x14ac:dyDescent="0.35">
      <c r="A43" s="10" t="s">
        <v>231</v>
      </c>
      <c r="B43" s="5"/>
      <c r="C43" s="6" t="s">
        <v>484</v>
      </c>
      <c r="D43" s="4" t="s">
        <v>486</v>
      </c>
    </row>
    <row r="44" spans="1:4" ht="15" customHeight="1" x14ac:dyDescent="0.35">
      <c r="A44" s="10" t="s">
        <v>232</v>
      </c>
      <c r="B44" s="5"/>
      <c r="C44" s="6" t="s">
        <v>488</v>
      </c>
      <c r="D44" s="4" t="s">
        <v>353</v>
      </c>
    </row>
    <row r="45" spans="1:4" s="21" customFormat="1" ht="75" customHeight="1" x14ac:dyDescent="0.35">
      <c r="A45" s="15" t="s">
        <v>233</v>
      </c>
      <c r="B45" s="16"/>
      <c r="C45" s="17" t="s">
        <v>197</v>
      </c>
      <c r="D45" s="14" t="s">
        <v>704</v>
      </c>
    </row>
    <row r="46" spans="1:4" s="21" customFormat="1" ht="45" customHeight="1" x14ac:dyDescent="0.35">
      <c r="A46" s="15" t="s">
        <v>234</v>
      </c>
      <c r="B46" s="16"/>
      <c r="C46" s="17" t="s">
        <v>187</v>
      </c>
      <c r="D46" s="14" t="s">
        <v>699</v>
      </c>
    </row>
    <row r="48" spans="1:4" ht="15" customHeight="1" x14ac:dyDescent="0.35">
      <c r="A48" s="10" t="s">
        <v>235</v>
      </c>
      <c r="B48" s="5"/>
      <c r="C48" s="6" t="s">
        <v>491</v>
      </c>
      <c r="D48" s="25" t="s">
        <v>705</v>
      </c>
    </row>
    <row r="49" spans="1:4" ht="15" customHeight="1" x14ac:dyDescent="0.35">
      <c r="A49" s="10" t="s">
        <v>236</v>
      </c>
      <c r="B49" s="5"/>
      <c r="C49" s="6" t="s">
        <v>492</v>
      </c>
      <c r="D49" s="25" t="s">
        <v>706</v>
      </c>
    </row>
    <row r="50" spans="1:4" ht="15" customHeight="1" x14ac:dyDescent="0.35">
      <c r="A50" s="10" t="s">
        <v>237</v>
      </c>
      <c r="B50" s="5"/>
      <c r="C50" s="6" t="s">
        <v>380</v>
      </c>
      <c r="D50" s="4" t="s">
        <v>707</v>
      </c>
    </row>
    <row r="51" spans="1:4" ht="15" customHeight="1" x14ac:dyDescent="0.35">
      <c r="A51" s="10" t="s">
        <v>238</v>
      </c>
      <c r="B51" s="5"/>
      <c r="C51" s="6" t="s">
        <v>376</v>
      </c>
      <c r="D51" s="4" t="s">
        <v>689</v>
      </c>
    </row>
    <row r="52" spans="1:4" ht="15" customHeight="1" x14ac:dyDescent="0.35">
      <c r="A52" s="10" t="s">
        <v>239</v>
      </c>
      <c r="B52" s="5"/>
      <c r="C52" s="6" t="s">
        <v>558</v>
      </c>
      <c r="D52" s="4" t="s">
        <v>679</v>
      </c>
    </row>
    <row r="53" spans="1:4" ht="15" customHeight="1" x14ac:dyDescent="0.35">
      <c r="A53" s="10" t="s">
        <v>240</v>
      </c>
      <c r="B53" s="5"/>
      <c r="C53" s="6" t="s">
        <v>198</v>
      </c>
      <c r="D53" s="4" t="s">
        <v>199</v>
      </c>
    </row>
    <row r="54" spans="1:4" ht="15" customHeight="1" x14ac:dyDescent="0.35">
      <c r="A54" s="10" t="s">
        <v>241</v>
      </c>
      <c r="B54" s="5"/>
      <c r="C54" s="6" t="s">
        <v>186</v>
      </c>
      <c r="D54" s="4" t="s">
        <v>690</v>
      </c>
    </row>
    <row r="55" spans="1:4" ht="15" customHeight="1" x14ac:dyDescent="0.35">
      <c r="A55" s="10" t="s">
        <v>242</v>
      </c>
      <c r="B55" s="5"/>
      <c r="C55" s="6" t="s">
        <v>484</v>
      </c>
      <c r="D55" s="4" t="s">
        <v>486</v>
      </c>
    </row>
    <row r="56" spans="1:4" ht="15" customHeight="1" x14ac:dyDescent="0.35">
      <c r="A56" s="10" t="s">
        <v>243</v>
      </c>
      <c r="B56" s="5"/>
      <c r="C56" s="6" t="s">
        <v>488</v>
      </c>
      <c r="D56" s="4" t="s">
        <v>353</v>
      </c>
    </row>
    <row r="57" spans="1:4" s="21" customFormat="1" ht="75" customHeight="1" x14ac:dyDescent="0.35">
      <c r="A57" s="15" t="s">
        <v>244</v>
      </c>
      <c r="B57" s="16"/>
      <c r="C57" s="17" t="s">
        <v>197</v>
      </c>
      <c r="D57" s="14" t="s">
        <v>708</v>
      </c>
    </row>
    <row r="58" spans="1:4" s="21" customFormat="1" ht="45" customHeight="1" x14ac:dyDescent="0.35">
      <c r="A58" s="15" t="s">
        <v>245</v>
      </c>
      <c r="B58" s="16"/>
      <c r="C58" s="17" t="s">
        <v>187</v>
      </c>
      <c r="D58" s="14" t="s">
        <v>699</v>
      </c>
    </row>
    <row r="60" spans="1:4" ht="15" customHeight="1" x14ac:dyDescent="0.35">
      <c r="A60" s="10" t="s">
        <v>246</v>
      </c>
      <c r="B60" s="5"/>
      <c r="C60" s="6" t="s">
        <v>491</v>
      </c>
      <c r="D60" s="25" t="s">
        <v>709</v>
      </c>
    </row>
    <row r="61" spans="1:4" ht="15" customHeight="1" x14ac:dyDescent="0.35">
      <c r="A61" s="10" t="s">
        <v>247</v>
      </c>
      <c r="B61" s="5"/>
      <c r="C61" s="6" t="s">
        <v>492</v>
      </c>
      <c r="D61" s="25" t="s">
        <v>710</v>
      </c>
    </row>
    <row r="62" spans="1:4" ht="15" customHeight="1" x14ac:dyDescent="0.35">
      <c r="A62" s="10" t="s">
        <v>248</v>
      </c>
      <c r="B62" s="5"/>
      <c r="C62" s="6" t="s">
        <v>381</v>
      </c>
      <c r="D62" s="4" t="s">
        <v>711</v>
      </c>
    </row>
    <row r="63" spans="1:4" ht="15" customHeight="1" x14ac:dyDescent="0.35">
      <c r="A63" s="10" t="s">
        <v>249</v>
      </c>
      <c r="B63" s="5"/>
      <c r="C63" s="6" t="s">
        <v>376</v>
      </c>
      <c r="D63" s="4" t="s">
        <v>689</v>
      </c>
    </row>
    <row r="64" spans="1:4" ht="15" customHeight="1" x14ac:dyDescent="0.35">
      <c r="A64" s="10" t="s">
        <v>250</v>
      </c>
      <c r="B64" s="5"/>
      <c r="C64" s="6" t="s">
        <v>558</v>
      </c>
      <c r="D64" s="4" t="s">
        <v>679</v>
      </c>
    </row>
    <row r="65" spans="1:4" ht="15" customHeight="1" x14ac:dyDescent="0.35">
      <c r="A65" s="10" t="s">
        <v>251</v>
      </c>
      <c r="B65" s="5"/>
      <c r="C65" s="6" t="s">
        <v>198</v>
      </c>
      <c r="D65" s="4" t="s">
        <v>205</v>
      </c>
    </row>
    <row r="66" spans="1:4" ht="15" customHeight="1" x14ac:dyDescent="0.35">
      <c r="A66" s="10" t="s">
        <v>252</v>
      </c>
      <c r="B66" s="5"/>
      <c r="C66" s="6" t="s">
        <v>186</v>
      </c>
      <c r="D66" s="4" t="s">
        <v>712</v>
      </c>
    </row>
    <row r="67" spans="1:4" ht="15" customHeight="1" x14ac:dyDescent="0.35">
      <c r="A67" s="10" t="s">
        <v>253</v>
      </c>
      <c r="B67" s="5"/>
      <c r="C67" s="6" t="s">
        <v>484</v>
      </c>
      <c r="D67" s="4" t="s">
        <v>487</v>
      </c>
    </row>
    <row r="68" spans="1:4" ht="15" customHeight="1" x14ac:dyDescent="0.35">
      <c r="A68" s="10" t="s">
        <v>254</v>
      </c>
      <c r="B68" s="5"/>
      <c r="C68" s="6" t="s">
        <v>488</v>
      </c>
      <c r="D68" s="4" t="s">
        <v>353</v>
      </c>
    </row>
    <row r="69" spans="1:4" s="21" customFormat="1" ht="75" customHeight="1" x14ac:dyDescent="0.35">
      <c r="A69" s="15" t="s">
        <v>255</v>
      </c>
      <c r="B69" s="16"/>
      <c r="C69" s="17" t="s">
        <v>197</v>
      </c>
      <c r="D69" s="14" t="s">
        <v>713</v>
      </c>
    </row>
    <row r="70" spans="1:4" s="21" customFormat="1" ht="45" customHeight="1" x14ac:dyDescent="0.35">
      <c r="A70" s="15" t="s">
        <v>256</v>
      </c>
      <c r="B70" s="16"/>
      <c r="C70" s="17" t="s">
        <v>187</v>
      </c>
      <c r="D70" s="14" t="s">
        <v>718</v>
      </c>
    </row>
    <row r="72" spans="1:4" ht="15" customHeight="1" x14ac:dyDescent="0.35">
      <c r="A72" s="10" t="s">
        <v>257</v>
      </c>
      <c r="B72" s="5"/>
      <c r="C72" s="6" t="s">
        <v>491</v>
      </c>
      <c r="D72" s="25" t="s">
        <v>714</v>
      </c>
    </row>
    <row r="73" spans="1:4" ht="15" customHeight="1" x14ac:dyDescent="0.35">
      <c r="A73" s="10" t="s">
        <v>258</v>
      </c>
      <c r="B73" s="5"/>
      <c r="C73" s="6" t="s">
        <v>492</v>
      </c>
      <c r="D73" s="25" t="s">
        <v>715</v>
      </c>
    </row>
    <row r="74" spans="1:4" ht="15" customHeight="1" x14ac:dyDescent="0.35">
      <c r="A74" s="10" t="s">
        <v>259</v>
      </c>
      <c r="B74" s="5"/>
      <c r="C74" s="6" t="s">
        <v>382</v>
      </c>
      <c r="D74" s="4" t="s">
        <v>716</v>
      </c>
    </row>
    <row r="75" spans="1:4" ht="15" customHeight="1" x14ac:dyDescent="0.35">
      <c r="A75" s="10" t="s">
        <v>260</v>
      </c>
      <c r="B75" s="5"/>
      <c r="C75" s="6" t="s">
        <v>376</v>
      </c>
      <c r="D75" s="4" t="s">
        <v>689</v>
      </c>
    </row>
    <row r="76" spans="1:4" ht="15" customHeight="1" x14ac:dyDescent="0.35">
      <c r="A76" s="10" t="s">
        <v>261</v>
      </c>
      <c r="B76" s="5"/>
      <c r="C76" s="6" t="s">
        <v>558</v>
      </c>
      <c r="D76" s="4" t="s">
        <v>679</v>
      </c>
    </row>
    <row r="77" spans="1:4" ht="15" customHeight="1" x14ac:dyDescent="0.35">
      <c r="A77" s="10" t="s">
        <v>262</v>
      </c>
      <c r="B77" s="5"/>
      <c r="C77" s="6" t="s">
        <v>198</v>
      </c>
      <c r="D77" s="4" t="s">
        <v>199</v>
      </c>
    </row>
    <row r="78" spans="1:4" ht="15" customHeight="1" x14ac:dyDescent="0.35">
      <c r="A78" s="10" t="s">
        <v>263</v>
      </c>
      <c r="B78" s="5"/>
      <c r="C78" s="6" t="s">
        <v>186</v>
      </c>
      <c r="D78" s="4" t="s">
        <v>717</v>
      </c>
    </row>
    <row r="79" spans="1:4" ht="15" customHeight="1" x14ac:dyDescent="0.35">
      <c r="A79" s="10" t="s">
        <v>264</v>
      </c>
      <c r="B79" s="5"/>
      <c r="C79" s="6" t="s">
        <v>484</v>
      </c>
      <c r="D79" s="4" t="s">
        <v>486</v>
      </c>
    </row>
    <row r="80" spans="1:4" ht="15" customHeight="1" x14ac:dyDescent="0.35">
      <c r="A80" s="10" t="s">
        <v>265</v>
      </c>
      <c r="B80" s="5"/>
      <c r="C80" s="6" t="s">
        <v>488</v>
      </c>
      <c r="D80" s="4" t="s">
        <v>353</v>
      </c>
    </row>
    <row r="81" spans="1:4" s="21" customFormat="1" ht="75" customHeight="1" x14ac:dyDescent="0.35">
      <c r="A81" s="15" t="s">
        <v>266</v>
      </c>
      <c r="B81" s="16"/>
      <c r="C81" s="17" t="s">
        <v>197</v>
      </c>
      <c r="D81" s="14" t="s">
        <v>719</v>
      </c>
    </row>
    <row r="82" spans="1:4" s="21" customFormat="1" ht="45" customHeight="1" x14ac:dyDescent="0.35">
      <c r="A82" s="15" t="s">
        <v>267</v>
      </c>
      <c r="B82" s="16"/>
      <c r="C82" s="17" t="s">
        <v>187</v>
      </c>
      <c r="D82" s="14" t="s">
        <v>699</v>
      </c>
    </row>
    <row r="84" spans="1:4" ht="15" customHeight="1" x14ac:dyDescent="0.35">
      <c r="A84" s="10" t="s">
        <v>268</v>
      </c>
      <c r="B84" s="5"/>
      <c r="C84" s="6" t="s">
        <v>491</v>
      </c>
      <c r="D84" s="25" t="s">
        <v>658</v>
      </c>
    </row>
    <row r="85" spans="1:4" ht="15" customHeight="1" x14ac:dyDescent="0.35">
      <c r="A85" s="10" t="s">
        <v>269</v>
      </c>
      <c r="B85" s="5"/>
      <c r="C85" s="6" t="s">
        <v>492</v>
      </c>
      <c r="D85" s="25" t="s">
        <v>658</v>
      </c>
    </row>
    <row r="86" spans="1:4" ht="15" customHeight="1" x14ac:dyDescent="0.35">
      <c r="A86" s="10" t="s">
        <v>270</v>
      </c>
      <c r="B86" s="5"/>
      <c r="C86" s="6" t="s">
        <v>383</v>
      </c>
      <c r="D86" s="4"/>
    </row>
    <row r="87" spans="1:4" ht="15" customHeight="1" x14ac:dyDescent="0.35">
      <c r="A87" s="10" t="s">
        <v>271</v>
      </c>
      <c r="B87" s="5"/>
      <c r="C87" s="6" t="s">
        <v>376</v>
      </c>
      <c r="D87" s="4"/>
    </row>
    <row r="88" spans="1:4" ht="15" customHeight="1" x14ac:dyDescent="0.35">
      <c r="A88" s="10" t="s">
        <v>272</v>
      </c>
      <c r="B88" s="5"/>
      <c r="C88" s="6" t="s">
        <v>558</v>
      </c>
      <c r="D88" s="4"/>
    </row>
    <row r="89" spans="1:4" ht="15" customHeight="1" x14ac:dyDescent="0.35">
      <c r="A89" s="10" t="s">
        <v>273</v>
      </c>
      <c r="B89" s="5"/>
      <c r="C89" s="6" t="s">
        <v>198</v>
      </c>
      <c r="D89" s="4"/>
    </row>
    <row r="90" spans="1:4" ht="15" customHeight="1" x14ac:dyDescent="0.35">
      <c r="A90" s="10" t="s">
        <v>274</v>
      </c>
      <c r="B90" s="5"/>
      <c r="C90" s="6" t="s">
        <v>186</v>
      </c>
      <c r="D90" s="4"/>
    </row>
    <row r="91" spans="1:4" ht="15" customHeight="1" x14ac:dyDescent="0.35">
      <c r="A91" s="10" t="s">
        <v>275</v>
      </c>
      <c r="B91" s="5"/>
      <c r="C91" s="6" t="s">
        <v>484</v>
      </c>
      <c r="D91" s="4"/>
    </row>
    <row r="92" spans="1:4" ht="15" customHeight="1" x14ac:dyDescent="0.35">
      <c r="A92" s="10" t="s">
        <v>276</v>
      </c>
      <c r="B92" s="5"/>
      <c r="C92" s="6" t="s">
        <v>488</v>
      </c>
      <c r="D92" s="4"/>
    </row>
    <row r="93" spans="1:4" s="21" customFormat="1" ht="75" customHeight="1" x14ac:dyDescent="0.35">
      <c r="A93" s="15" t="s">
        <v>277</v>
      </c>
      <c r="B93" s="16"/>
      <c r="C93" s="17" t="s">
        <v>197</v>
      </c>
      <c r="D93" s="14"/>
    </row>
    <row r="94" spans="1:4" s="21" customFormat="1" ht="45" customHeight="1" x14ac:dyDescent="0.35">
      <c r="A94" s="15" t="s">
        <v>278</v>
      </c>
      <c r="B94" s="16"/>
      <c r="C94" s="17" t="s">
        <v>187</v>
      </c>
      <c r="D94" s="14"/>
    </row>
    <row r="96" spans="1:4" ht="15" customHeight="1" x14ac:dyDescent="0.35">
      <c r="A96" s="10" t="s">
        <v>279</v>
      </c>
      <c r="B96" s="5"/>
      <c r="C96" s="6" t="s">
        <v>491</v>
      </c>
      <c r="D96" s="25" t="s">
        <v>658</v>
      </c>
    </row>
    <row r="97" spans="1:4" ht="15" customHeight="1" x14ac:dyDescent="0.35">
      <c r="A97" s="10" t="s">
        <v>280</v>
      </c>
      <c r="B97" s="5"/>
      <c r="C97" s="6" t="s">
        <v>492</v>
      </c>
      <c r="D97" s="25" t="s">
        <v>658</v>
      </c>
    </row>
    <row r="98" spans="1:4" ht="15" customHeight="1" x14ac:dyDescent="0.35">
      <c r="A98" s="10" t="s">
        <v>281</v>
      </c>
      <c r="B98" s="5"/>
      <c r="C98" s="6" t="s">
        <v>384</v>
      </c>
      <c r="D98" s="4"/>
    </row>
    <row r="99" spans="1:4" ht="15" customHeight="1" x14ac:dyDescent="0.35">
      <c r="A99" s="10" t="s">
        <v>282</v>
      </c>
      <c r="B99" s="5"/>
      <c r="C99" s="6" t="s">
        <v>376</v>
      </c>
      <c r="D99" s="4"/>
    </row>
    <row r="100" spans="1:4" ht="15" customHeight="1" x14ac:dyDescent="0.35">
      <c r="A100" s="10" t="s">
        <v>283</v>
      </c>
      <c r="B100" s="5"/>
      <c r="C100" s="6" t="s">
        <v>558</v>
      </c>
      <c r="D100" s="4"/>
    </row>
    <row r="101" spans="1:4" ht="15" customHeight="1" x14ac:dyDescent="0.35">
      <c r="A101" s="10" t="s">
        <v>284</v>
      </c>
      <c r="B101" s="5"/>
      <c r="C101" s="6" t="s">
        <v>198</v>
      </c>
      <c r="D101" s="4"/>
    </row>
    <row r="102" spans="1:4" ht="15" customHeight="1" x14ac:dyDescent="0.35">
      <c r="A102" s="10" t="s">
        <v>285</v>
      </c>
      <c r="B102" s="5"/>
      <c r="C102" s="6" t="s">
        <v>186</v>
      </c>
      <c r="D102" s="4"/>
    </row>
    <row r="103" spans="1:4" ht="15" customHeight="1" x14ac:dyDescent="0.35">
      <c r="A103" s="10" t="s">
        <v>286</v>
      </c>
      <c r="B103" s="5"/>
      <c r="C103" s="6" t="s">
        <v>484</v>
      </c>
      <c r="D103" s="4"/>
    </row>
    <row r="104" spans="1:4" ht="15" customHeight="1" x14ac:dyDescent="0.35">
      <c r="A104" s="10" t="s">
        <v>287</v>
      </c>
      <c r="B104" s="5"/>
      <c r="C104" s="6" t="s">
        <v>488</v>
      </c>
      <c r="D104" s="4"/>
    </row>
    <row r="105" spans="1:4" s="21" customFormat="1" ht="75" customHeight="1" x14ac:dyDescent="0.35">
      <c r="A105" s="15" t="s">
        <v>288</v>
      </c>
      <c r="B105" s="16"/>
      <c r="C105" s="17" t="s">
        <v>197</v>
      </c>
      <c r="D105" s="14"/>
    </row>
    <row r="106" spans="1:4" s="21" customFormat="1" ht="45" customHeight="1" x14ac:dyDescent="0.35">
      <c r="A106" s="15" t="s">
        <v>289</v>
      </c>
      <c r="B106" s="16"/>
      <c r="C106" s="17" t="s">
        <v>187</v>
      </c>
      <c r="D106" s="14"/>
    </row>
    <row r="108" spans="1:4" ht="15" customHeight="1" x14ac:dyDescent="0.35">
      <c r="A108" s="10" t="s">
        <v>290</v>
      </c>
      <c r="B108" s="5"/>
      <c r="C108" s="6" t="s">
        <v>491</v>
      </c>
      <c r="D108" s="25" t="s">
        <v>658</v>
      </c>
    </row>
    <row r="109" spans="1:4" ht="15" customHeight="1" x14ac:dyDescent="0.35">
      <c r="A109" s="10" t="s">
        <v>291</v>
      </c>
      <c r="B109" s="5"/>
      <c r="C109" s="6" t="s">
        <v>492</v>
      </c>
      <c r="D109" s="25" t="s">
        <v>658</v>
      </c>
    </row>
    <row r="110" spans="1:4" ht="15" customHeight="1" x14ac:dyDescent="0.35">
      <c r="A110" s="10" t="s">
        <v>327</v>
      </c>
      <c r="B110" s="5"/>
      <c r="C110" s="6" t="s">
        <v>385</v>
      </c>
      <c r="D110" s="4"/>
    </row>
    <row r="111" spans="1:4" ht="15" customHeight="1" x14ac:dyDescent="0.35">
      <c r="A111" s="10" t="s">
        <v>328</v>
      </c>
      <c r="B111" s="5"/>
      <c r="C111" s="6" t="s">
        <v>376</v>
      </c>
      <c r="D111" s="4"/>
    </row>
    <row r="112" spans="1:4" ht="15" customHeight="1" x14ac:dyDescent="0.35">
      <c r="A112" s="10" t="s">
        <v>329</v>
      </c>
      <c r="B112" s="5"/>
      <c r="C112" s="6" t="s">
        <v>558</v>
      </c>
      <c r="D112" s="4"/>
    </row>
    <row r="113" spans="1:4" ht="15" customHeight="1" x14ac:dyDescent="0.35">
      <c r="A113" s="10" t="s">
        <v>330</v>
      </c>
      <c r="B113" s="5"/>
      <c r="C113" s="6" t="s">
        <v>198</v>
      </c>
      <c r="D113" s="4"/>
    </row>
    <row r="114" spans="1:4" ht="15" customHeight="1" x14ac:dyDescent="0.35">
      <c r="A114" s="10" t="s">
        <v>331</v>
      </c>
      <c r="B114" s="5"/>
      <c r="C114" s="6" t="s">
        <v>186</v>
      </c>
      <c r="D114" s="4"/>
    </row>
    <row r="115" spans="1:4" ht="15" customHeight="1" x14ac:dyDescent="0.35">
      <c r="A115" s="10" t="s">
        <v>332</v>
      </c>
      <c r="B115" s="5"/>
      <c r="C115" s="6" t="s">
        <v>484</v>
      </c>
      <c r="D115" s="4"/>
    </row>
    <row r="116" spans="1:4" ht="15" customHeight="1" x14ac:dyDescent="0.35">
      <c r="A116" s="10" t="s">
        <v>333</v>
      </c>
      <c r="B116" s="5"/>
      <c r="C116" s="6" t="s">
        <v>488</v>
      </c>
      <c r="D116" s="4"/>
    </row>
    <row r="117" spans="1:4" s="21" customFormat="1" ht="75" customHeight="1" x14ac:dyDescent="0.35">
      <c r="A117" s="15" t="s">
        <v>334</v>
      </c>
      <c r="B117" s="16"/>
      <c r="C117" s="17" t="s">
        <v>197</v>
      </c>
      <c r="D117" s="14"/>
    </row>
    <row r="118" spans="1:4" s="21" customFormat="1" ht="45" customHeight="1" x14ac:dyDescent="0.35">
      <c r="A118" s="15" t="s">
        <v>335</v>
      </c>
      <c r="B118" s="16"/>
      <c r="C118" s="17" t="s">
        <v>187</v>
      </c>
      <c r="D118" s="14"/>
    </row>
    <row r="120" spans="1:4" ht="15" customHeight="1" x14ac:dyDescent="0.35">
      <c r="A120" s="10" t="s">
        <v>336</v>
      </c>
      <c r="B120" s="5"/>
      <c r="C120" s="6" t="s">
        <v>491</v>
      </c>
      <c r="D120" s="25" t="s">
        <v>658</v>
      </c>
    </row>
    <row r="121" spans="1:4" ht="15" customHeight="1" x14ac:dyDescent="0.35">
      <c r="A121" s="10" t="s">
        <v>337</v>
      </c>
      <c r="B121" s="5"/>
      <c r="C121" s="6" t="s">
        <v>492</v>
      </c>
      <c r="D121" s="25" t="s">
        <v>658</v>
      </c>
    </row>
    <row r="122" spans="1:4" ht="15" customHeight="1" x14ac:dyDescent="0.35">
      <c r="A122" s="10" t="s">
        <v>338</v>
      </c>
      <c r="B122" s="5"/>
      <c r="C122" s="6" t="s">
        <v>386</v>
      </c>
      <c r="D122" s="4"/>
    </row>
    <row r="123" spans="1:4" ht="15" customHeight="1" x14ac:dyDescent="0.35">
      <c r="A123" s="10" t="s">
        <v>339</v>
      </c>
      <c r="B123" s="5"/>
      <c r="C123" s="6" t="s">
        <v>376</v>
      </c>
      <c r="D123" s="4"/>
    </row>
    <row r="124" spans="1:4" ht="15" customHeight="1" x14ac:dyDescent="0.35">
      <c r="A124" s="10" t="s">
        <v>340</v>
      </c>
      <c r="B124" s="5"/>
      <c r="C124" s="6" t="s">
        <v>558</v>
      </c>
      <c r="D124" s="4"/>
    </row>
    <row r="125" spans="1:4" ht="15" customHeight="1" x14ac:dyDescent="0.35">
      <c r="A125" s="10" t="s">
        <v>341</v>
      </c>
      <c r="B125" s="5"/>
      <c r="C125" s="6" t="s">
        <v>198</v>
      </c>
      <c r="D125" s="4"/>
    </row>
    <row r="126" spans="1:4" ht="15" customHeight="1" x14ac:dyDescent="0.35">
      <c r="A126" s="10" t="s">
        <v>342</v>
      </c>
      <c r="B126" s="5"/>
      <c r="C126" s="6" t="s">
        <v>186</v>
      </c>
      <c r="D126" s="4"/>
    </row>
    <row r="127" spans="1:4" ht="15" customHeight="1" x14ac:dyDescent="0.35">
      <c r="A127" s="10" t="s">
        <v>343</v>
      </c>
      <c r="B127" s="5"/>
      <c r="C127" s="6" t="s">
        <v>484</v>
      </c>
      <c r="D127" s="4"/>
    </row>
    <row r="128" spans="1:4" ht="15" customHeight="1" x14ac:dyDescent="0.35">
      <c r="A128" s="10" t="s">
        <v>344</v>
      </c>
      <c r="B128" s="5"/>
      <c r="C128" s="6" t="s">
        <v>488</v>
      </c>
      <c r="D128" s="4"/>
    </row>
    <row r="129" spans="1:4" s="21" customFormat="1" ht="75" customHeight="1" x14ac:dyDescent="0.35">
      <c r="A129" s="15" t="s">
        <v>345</v>
      </c>
      <c r="B129" s="16"/>
      <c r="C129" s="17" t="s">
        <v>197</v>
      </c>
      <c r="D129" s="14"/>
    </row>
    <row r="130" spans="1:4" s="21" customFormat="1" ht="45" customHeight="1" x14ac:dyDescent="0.35">
      <c r="A130" s="15" t="s">
        <v>346</v>
      </c>
      <c r="B130" s="16"/>
      <c r="C130" s="17" t="s">
        <v>187</v>
      </c>
      <c r="D130" s="14"/>
    </row>
  </sheetData>
  <sheetProtection algorithmName="SHA-512" hashValue="ZsNELiuoq8ZryU5grkOfRtiePBlmlcSn/i9l4G/7v8AVHzAp1qgTm5/h9N51bRJekQYPfPconQMvmSx1hWNTIA==" saltValue="T6gq7QiyDbLAOW3WMT8/ww==" spinCount="100000" sheet="1" objects="1" scenarios="1"/>
  <mergeCells count="3">
    <mergeCell ref="C9:D9"/>
    <mergeCell ref="C10:D10"/>
    <mergeCell ref="C6:D6"/>
  </mergeCells>
  <dataValidations count="3">
    <dataValidation type="list" allowBlank="1" showInputMessage="1" showErrorMessage="1" sqref="D17 D101 D77 D65 D53 D41 D29 D113 D89 D125">
      <formula1>elenco_dim_tipo</formula1>
    </dataValidation>
    <dataValidation type="list" allowBlank="1" showInputMessage="1" showErrorMessage="1" sqref="D115 D103 D19 D31 D43 D55 D67 D79 D91 D127">
      <formula1>elenco_ambito_attivita</formula1>
    </dataValidation>
    <dataValidation type="list" allowBlank="1" showInputMessage="1" showErrorMessage="1" sqref="D20 D32 D44 D56 D68 D80 D92 D104 D116 D128">
      <formula1>elenco_riferimento</formula1>
    </dataValidation>
  </dataValidations>
  <printOptions horizontalCentered="1"/>
  <pageMargins left="0.19685039370078741" right="0.19685039370078741" top="0.78740157480314965" bottom="0.78740157480314965" header="0.39370078740157483" footer="0.39370078740157483"/>
  <pageSetup paperSize="9" scale="80" fitToHeight="0" orientation="portrait" verticalDpi="1200" r:id="rId1"/>
  <headerFooter>
    <oddFooter>&amp;C&amp;"Arial,Normale"&amp;8ESPERIENZE PROFESSIONALI / PAGINA &amp;P DI &amp;N</oddFooter>
  </headerFooter>
  <rowBreaks count="3" manualBreakCount="3">
    <brk id="35" min="2" max="3" man="1"/>
    <brk id="71" min="2" max="3" man="1"/>
    <brk id="107" min="2" max="3" man="1"/>
  </rowBreak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D37"/>
  <sheetViews>
    <sheetView zoomScaleNormal="100" workbookViewId="0">
      <selection activeCell="G15" sqref="G15"/>
    </sheetView>
  </sheetViews>
  <sheetFormatPr defaultColWidth="9.26953125" defaultRowHeight="15" customHeight="1" x14ac:dyDescent="0.35"/>
  <cols>
    <col min="1" max="1" width="6.453125" style="12" customWidth="1"/>
    <col min="2" max="2" width="2.7265625" style="1" customWidth="1"/>
    <col min="3" max="3" width="42.7265625" style="1" customWidth="1"/>
    <col min="4" max="4" width="81.453125" style="1" customWidth="1"/>
    <col min="5" max="5" width="2.7265625" style="1" customWidth="1"/>
    <col min="6" max="16384" width="9.26953125" style="1"/>
  </cols>
  <sheetData>
    <row r="1" spans="1:4" ht="15" customHeight="1" x14ac:dyDescent="0.35">
      <c r="A1" s="10"/>
      <c r="B1" s="5"/>
      <c r="C1" s="6" t="s">
        <v>118</v>
      </c>
      <c r="D1" s="5" t="str">
        <f>istruzioni_bianco</f>
        <v>Posizionarsi sopra una cella per visualizzare le relative istruzioni di compilazione</v>
      </c>
    </row>
    <row r="2" spans="1:4" ht="15" customHeight="1" x14ac:dyDescent="0.35">
      <c r="A2" s="10"/>
      <c r="B2" s="5"/>
      <c r="C2" s="5"/>
      <c r="D2" s="7" t="str">
        <f>istruzioni_giallo</f>
        <v>La compilazione delle celle evidenziate in giallo è obbligatoria</v>
      </c>
    </row>
    <row r="3" spans="1:4" ht="15" customHeight="1" x14ac:dyDescent="0.35">
      <c r="A3" s="10"/>
      <c r="B3" s="5"/>
      <c r="C3" s="5"/>
      <c r="D3" s="8" t="str">
        <f>istruzioni_verde</f>
        <v>La compilazione delle celle evidenziate in verde è facoltativa, ma consigliata se pertinente</v>
      </c>
    </row>
    <row r="4" spans="1:4" ht="15" customHeight="1" x14ac:dyDescent="0.35">
      <c r="A4" s="10"/>
      <c r="B4" s="5"/>
      <c r="C4" s="5"/>
      <c r="D4" s="9" t="str">
        <f>istruzioni_rosso</f>
        <v>Le celle evideziate in rosso si compilano automaticamente</v>
      </c>
    </row>
    <row r="5" spans="1:4" ht="15" customHeight="1" x14ac:dyDescent="0.35">
      <c r="A5" s="10"/>
      <c r="B5" s="5"/>
      <c r="C5" s="5"/>
      <c r="D5" s="5"/>
    </row>
    <row r="6" spans="1:4" ht="16.5" x14ac:dyDescent="0.35">
      <c r="A6" s="10"/>
      <c r="B6" s="5"/>
      <c r="C6" s="29" t="s">
        <v>210</v>
      </c>
      <c r="D6" s="29"/>
    </row>
    <row r="7" spans="1:4" ht="15" customHeight="1" x14ac:dyDescent="0.35">
      <c r="A7" s="10" t="s">
        <v>121</v>
      </c>
      <c r="B7" s="5"/>
      <c r="C7" s="6" t="s">
        <v>105</v>
      </c>
      <c r="D7" s="11" t="str">
        <f>candidatura</f>
        <v xml:space="preserve">MATTEO GRUPPIONI; </v>
      </c>
    </row>
    <row r="8" spans="1:4" ht="15" customHeight="1" x14ac:dyDescent="0.35">
      <c r="A8" s="10"/>
      <c r="B8" s="5"/>
      <c r="C8" s="5"/>
      <c r="D8" s="5"/>
    </row>
    <row r="9" spans="1:4" ht="20" x14ac:dyDescent="0.35">
      <c r="A9" s="10"/>
      <c r="B9" s="5"/>
      <c r="C9" s="26" t="s">
        <v>661</v>
      </c>
      <c r="D9" s="26"/>
    </row>
    <row r="10" spans="1:4" ht="30" customHeight="1" x14ac:dyDescent="0.35">
      <c r="A10" s="10"/>
      <c r="B10" s="5"/>
      <c r="C10" s="30" t="s">
        <v>478</v>
      </c>
      <c r="D10" s="30"/>
    </row>
    <row r="11" spans="1:4" ht="15" customHeight="1" x14ac:dyDescent="0.35">
      <c r="A11" s="10"/>
      <c r="B11" s="5"/>
      <c r="C11" s="5"/>
      <c r="D11" s="5"/>
    </row>
    <row r="12" spans="1:4" ht="15" customHeight="1" x14ac:dyDescent="0.35">
      <c r="A12" s="10" t="s">
        <v>402</v>
      </c>
      <c r="B12" s="5"/>
      <c r="C12" s="6" t="s">
        <v>387</v>
      </c>
      <c r="D12" s="4"/>
    </row>
    <row r="13" spans="1:4" ht="15" customHeight="1" x14ac:dyDescent="0.35">
      <c r="A13" s="10" t="s">
        <v>403</v>
      </c>
      <c r="B13" s="5"/>
      <c r="C13" s="6" t="s">
        <v>388</v>
      </c>
      <c r="D13" s="4"/>
    </row>
    <row r="14" spans="1:4" ht="15" customHeight="1" x14ac:dyDescent="0.35">
      <c r="A14" s="10" t="s">
        <v>404</v>
      </c>
      <c r="B14" s="5"/>
      <c r="C14" s="6" t="s">
        <v>389</v>
      </c>
      <c r="D14" s="4"/>
    </row>
    <row r="15" spans="1:4" ht="60" customHeight="1" x14ac:dyDescent="0.35">
      <c r="A15" s="15" t="s">
        <v>405</v>
      </c>
      <c r="B15" s="16"/>
      <c r="C15" s="17" t="s">
        <v>672</v>
      </c>
      <c r="D15" s="14"/>
    </row>
    <row r="16" spans="1:4" ht="60" customHeight="1" x14ac:dyDescent="0.35">
      <c r="A16" s="15" t="s">
        <v>406</v>
      </c>
      <c r="B16" s="16"/>
      <c r="C16" s="17" t="s">
        <v>673</v>
      </c>
      <c r="D16" s="14"/>
    </row>
    <row r="17" spans="1:4" ht="15" customHeight="1" x14ac:dyDescent="0.35">
      <c r="A17" s="10" t="s">
        <v>407</v>
      </c>
      <c r="B17" s="5"/>
      <c r="C17" s="6" t="s">
        <v>348</v>
      </c>
      <c r="D17" s="4"/>
    </row>
    <row r="18" spans="1:4" ht="15" customHeight="1" x14ac:dyDescent="0.35">
      <c r="A18" s="10" t="s">
        <v>408</v>
      </c>
      <c r="B18" s="5"/>
      <c r="C18" s="6" t="s">
        <v>390</v>
      </c>
      <c r="D18" s="4"/>
    </row>
    <row r="19" spans="1:4" ht="15" customHeight="1" x14ac:dyDescent="0.35">
      <c r="A19" s="10" t="s">
        <v>409</v>
      </c>
      <c r="B19" s="5"/>
      <c r="C19" s="6" t="s">
        <v>391</v>
      </c>
      <c r="D19" s="4"/>
    </row>
    <row r="20" spans="1:4" ht="15" customHeight="1" x14ac:dyDescent="0.35">
      <c r="A20" s="10"/>
      <c r="B20" s="5"/>
      <c r="C20" s="5"/>
      <c r="D20" s="5"/>
    </row>
    <row r="21" spans="1:4" ht="15" customHeight="1" x14ac:dyDescent="0.35">
      <c r="A21" s="10" t="s">
        <v>410</v>
      </c>
      <c r="B21" s="5"/>
      <c r="C21" s="6" t="s">
        <v>387</v>
      </c>
      <c r="D21" s="4"/>
    </row>
    <row r="22" spans="1:4" ht="15" customHeight="1" x14ac:dyDescent="0.35">
      <c r="A22" s="10" t="s">
        <v>411</v>
      </c>
      <c r="B22" s="5"/>
      <c r="C22" s="6" t="s">
        <v>388</v>
      </c>
      <c r="D22" s="4"/>
    </row>
    <row r="23" spans="1:4" ht="15" customHeight="1" x14ac:dyDescent="0.35">
      <c r="A23" s="10" t="s">
        <v>412</v>
      </c>
      <c r="B23" s="5"/>
      <c r="C23" s="6" t="s">
        <v>389</v>
      </c>
      <c r="D23" s="4"/>
    </row>
    <row r="24" spans="1:4" ht="60" customHeight="1" x14ac:dyDescent="0.35">
      <c r="A24" s="15" t="s">
        <v>413</v>
      </c>
      <c r="B24" s="16"/>
      <c r="C24" s="17" t="s">
        <v>674</v>
      </c>
      <c r="D24" s="14"/>
    </row>
    <row r="25" spans="1:4" ht="60" customHeight="1" x14ac:dyDescent="0.35">
      <c r="A25" s="15" t="s">
        <v>414</v>
      </c>
      <c r="B25" s="16"/>
      <c r="C25" s="17" t="s">
        <v>673</v>
      </c>
      <c r="D25" s="14"/>
    </row>
    <row r="26" spans="1:4" ht="15" customHeight="1" x14ac:dyDescent="0.35">
      <c r="A26" s="10" t="s">
        <v>415</v>
      </c>
      <c r="B26" s="5"/>
      <c r="C26" s="6" t="s">
        <v>348</v>
      </c>
      <c r="D26" s="4"/>
    </row>
    <row r="27" spans="1:4" ht="15" customHeight="1" x14ac:dyDescent="0.35">
      <c r="A27" s="10" t="s">
        <v>416</v>
      </c>
      <c r="B27" s="5"/>
      <c r="C27" s="6" t="s">
        <v>390</v>
      </c>
      <c r="D27" s="4"/>
    </row>
    <row r="28" spans="1:4" ht="15" customHeight="1" x14ac:dyDescent="0.35">
      <c r="A28" s="10" t="s">
        <v>417</v>
      </c>
      <c r="B28" s="5"/>
      <c r="C28" s="6" t="s">
        <v>391</v>
      </c>
      <c r="D28" s="4"/>
    </row>
    <row r="29" spans="1:4" ht="15" customHeight="1" x14ac:dyDescent="0.35">
      <c r="A29" s="10"/>
      <c r="B29" s="5"/>
      <c r="C29" s="5"/>
      <c r="D29" s="5"/>
    </row>
    <row r="30" spans="1:4" ht="15" customHeight="1" x14ac:dyDescent="0.35">
      <c r="A30" s="10" t="s">
        <v>418</v>
      </c>
      <c r="B30" s="5"/>
      <c r="C30" s="6" t="s">
        <v>387</v>
      </c>
      <c r="D30" s="4"/>
    </row>
    <row r="31" spans="1:4" ht="15" customHeight="1" x14ac:dyDescent="0.35">
      <c r="A31" s="10" t="s">
        <v>419</v>
      </c>
      <c r="B31" s="5"/>
      <c r="C31" s="6" t="s">
        <v>388</v>
      </c>
      <c r="D31" s="4"/>
    </row>
    <row r="32" spans="1:4" ht="15" customHeight="1" x14ac:dyDescent="0.35">
      <c r="A32" s="10" t="s">
        <v>420</v>
      </c>
      <c r="B32" s="5"/>
      <c r="C32" s="6" t="s">
        <v>389</v>
      </c>
      <c r="D32" s="4"/>
    </row>
    <row r="33" spans="1:4" ht="60" customHeight="1" x14ac:dyDescent="0.35">
      <c r="A33" s="15" t="s">
        <v>421</v>
      </c>
      <c r="B33" s="16"/>
      <c r="C33" s="17" t="s">
        <v>675</v>
      </c>
      <c r="D33" s="14"/>
    </row>
    <row r="34" spans="1:4" ht="60" customHeight="1" x14ac:dyDescent="0.35">
      <c r="A34" s="15" t="s">
        <v>422</v>
      </c>
      <c r="B34" s="16"/>
      <c r="C34" s="17" t="s">
        <v>673</v>
      </c>
      <c r="D34" s="14"/>
    </row>
    <row r="35" spans="1:4" ht="15" customHeight="1" x14ac:dyDescent="0.35">
      <c r="A35" s="10" t="s">
        <v>423</v>
      </c>
      <c r="B35" s="5"/>
      <c r="C35" s="6" t="s">
        <v>348</v>
      </c>
      <c r="D35" s="4"/>
    </row>
    <row r="36" spans="1:4" ht="15" customHeight="1" x14ac:dyDescent="0.35">
      <c r="A36" s="10" t="s">
        <v>424</v>
      </c>
      <c r="B36" s="5"/>
      <c r="C36" s="6" t="s">
        <v>390</v>
      </c>
      <c r="D36" s="4"/>
    </row>
    <row r="37" spans="1:4" ht="15" customHeight="1" x14ac:dyDescent="0.35">
      <c r="A37" s="10" t="s">
        <v>425</v>
      </c>
      <c r="B37" s="5"/>
      <c r="C37" s="6" t="s">
        <v>391</v>
      </c>
      <c r="D37" s="4"/>
    </row>
  </sheetData>
  <sheetProtection algorithmName="SHA-512" hashValue="e2n5Fwm9C5isokxAxVzHq85ggWKHn8AzRGf9P3XeFnQCqiv47DZAoL+rTQ+5DOguRl4dhKOXZoNAAOi4THOsCg==" saltValue="yw6SuyiHi72E0usOjSrNTA==" spinCount="100000" sheet="1" objects="1" scenarios="1"/>
  <mergeCells count="3">
    <mergeCell ref="C6:D6"/>
    <mergeCell ref="C9:D9"/>
    <mergeCell ref="C10:D10"/>
  </mergeCells>
  <dataValidations count="4">
    <dataValidation type="list" allowBlank="1" showInputMessage="1" showErrorMessage="1" sqref="D13 D31 D22">
      <formula1>elenco_ambito</formula1>
    </dataValidation>
    <dataValidation type="list" allowBlank="1" showInputMessage="1" showErrorMessage="1" sqref="D14 D32 D23">
      <formula1>elenco_tematica</formula1>
    </dataValidation>
    <dataValidation type="list" allowBlank="1" showInputMessage="1" showErrorMessage="1" sqref="D19 D37 D28">
      <formula1>bgt_proj</formula1>
    </dataValidation>
    <dataValidation type="list" allowBlank="1" showInputMessage="1" showErrorMessage="1" sqref="D18 D36 D27">
      <formula1>elenco_proj</formula1>
    </dataValidation>
  </dataValidations>
  <printOptions horizontalCentered="1"/>
  <pageMargins left="0.19685039370078741" right="0.19685039370078741" top="0.78740157480314965" bottom="0.78740157480314965" header="0.39370078740157483" footer="0.39370078740157483"/>
  <pageSetup paperSize="9" scale="80" fitToHeight="0" orientation="portrait" verticalDpi="1200" r:id="rId1"/>
  <headerFooter>
    <oddFooter>&amp;C&amp;"Arial,Normale"&amp;8ESPERIENZE VALUTAZIONE / PAGINA &amp;P DI &amp;N</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D64"/>
  <sheetViews>
    <sheetView topLeftCell="A16" zoomScaleNormal="100" workbookViewId="0">
      <selection activeCell="G64" sqref="G64"/>
    </sheetView>
  </sheetViews>
  <sheetFormatPr defaultColWidth="9.26953125" defaultRowHeight="15" customHeight="1" x14ac:dyDescent="0.35"/>
  <cols>
    <col min="1" max="1" width="6.453125" style="12" customWidth="1"/>
    <col min="2" max="2" width="2.7265625" style="1" customWidth="1"/>
    <col min="3" max="3" width="42.7265625" style="1" customWidth="1"/>
    <col min="4" max="4" width="81.453125" style="1" customWidth="1"/>
    <col min="5" max="5" width="2.7265625" style="1" customWidth="1"/>
    <col min="6" max="16384" width="9.26953125" style="1"/>
  </cols>
  <sheetData>
    <row r="1" spans="1:4" ht="15" customHeight="1" x14ac:dyDescent="0.35">
      <c r="A1" s="10"/>
      <c r="B1" s="5"/>
      <c r="C1" s="6" t="s">
        <v>118</v>
      </c>
      <c r="D1" s="5" t="str">
        <f>istruzioni_bianco</f>
        <v>Posizionarsi sopra una cella per visualizzare le relative istruzioni di compilazione</v>
      </c>
    </row>
    <row r="2" spans="1:4" ht="15" customHeight="1" x14ac:dyDescent="0.35">
      <c r="A2" s="10"/>
      <c r="B2" s="5"/>
      <c r="C2" s="5"/>
      <c r="D2" s="7" t="str">
        <f>istruzioni_giallo</f>
        <v>La compilazione delle celle evidenziate in giallo è obbligatoria</v>
      </c>
    </row>
    <row r="3" spans="1:4" ht="15" customHeight="1" x14ac:dyDescent="0.35">
      <c r="A3" s="10"/>
      <c r="B3" s="5"/>
      <c r="C3" s="5"/>
      <c r="D3" s="8" t="str">
        <f>istruzioni_verde</f>
        <v>La compilazione delle celle evidenziate in verde è facoltativa, ma consigliata se pertinente</v>
      </c>
    </row>
    <row r="4" spans="1:4" ht="15" customHeight="1" x14ac:dyDescent="0.35">
      <c r="A4" s="10"/>
      <c r="B4" s="5"/>
      <c r="C4" s="5"/>
      <c r="D4" s="9" t="str">
        <f>istruzioni_rosso</f>
        <v>Le celle evideziate in rosso si compilano automaticamente</v>
      </c>
    </row>
    <row r="5" spans="1:4" ht="15" customHeight="1" x14ac:dyDescent="0.35">
      <c r="A5" s="10"/>
      <c r="B5" s="5"/>
      <c r="C5" s="5"/>
      <c r="D5" s="5"/>
    </row>
    <row r="6" spans="1:4" ht="16.5" x14ac:dyDescent="0.35">
      <c r="A6" s="10"/>
      <c r="B6" s="5"/>
      <c r="C6" s="29" t="s">
        <v>122</v>
      </c>
      <c r="D6" s="29"/>
    </row>
    <row r="7" spans="1:4" ht="15" customHeight="1" x14ac:dyDescent="0.35">
      <c r="A7" s="10" t="s">
        <v>123</v>
      </c>
      <c r="B7" s="5"/>
      <c r="C7" s="6" t="s">
        <v>105</v>
      </c>
      <c r="D7" s="11" t="str">
        <f>candidatura</f>
        <v xml:space="preserve">MATTEO GRUPPIONI; </v>
      </c>
    </row>
    <row r="8" spans="1:4" ht="15" customHeight="1" x14ac:dyDescent="0.35">
      <c r="A8" s="10"/>
      <c r="B8" s="5"/>
      <c r="C8" s="5"/>
      <c r="D8" s="5"/>
    </row>
    <row r="9" spans="1:4" ht="20" x14ac:dyDescent="0.35">
      <c r="A9" s="10"/>
      <c r="B9" s="5"/>
      <c r="C9" s="26" t="s">
        <v>479</v>
      </c>
      <c r="D9" s="26"/>
    </row>
    <row r="10" spans="1:4" ht="15" customHeight="1" x14ac:dyDescent="0.35">
      <c r="A10" s="10"/>
      <c r="B10" s="5"/>
      <c r="C10" s="5"/>
      <c r="D10" s="5"/>
    </row>
    <row r="11" spans="1:4" ht="15" customHeight="1" x14ac:dyDescent="0.35">
      <c r="A11" s="10" t="s">
        <v>432</v>
      </c>
      <c r="B11" s="5"/>
      <c r="C11" s="6" t="s">
        <v>353</v>
      </c>
      <c r="D11" s="11" t="str">
        <f>spec_principale</f>
        <v>ECOINDUSTRIA</v>
      </c>
    </row>
    <row r="12" spans="1:4" ht="15" customHeight="1" x14ac:dyDescent="0.35">
      <c r="A12" s="10" t="s">
        <v>433</v>
      </c>
      <c r="B12" s="5"/>
      <c r="C12" s="6" t="s">
        <v>355</v>
      </c>
      <c r="D12" s="11" t="str">
        <f>ads1_principale</f>
        <v>AE1 Generazione e gestione distribuita dell’energia</v>
      </c>
    </row>
    <row r="13" spans="1:4" ht="15" customHeight="1" x14ac:dyDescent="0.35">
      <c r="A13" s="10" t="s">
        <v>434</v>
      </c>
      <c r="B13" s="5"/>
      <c r="C13" s="6" t="s">
        <v>356</v>
      </c>
      <c r="D13" s="11" t="str">
        <f>ads1_secondaria</f>
        <v>AE7 Tecnologie per la gestione, il monitoraggio e il trattamento dell’acqua, dell’aria e dei rifiuti</v>
      </c>
    </row>
    <row r="14" spans="1:4" ht="15" customHeight="1" x14ac:dyDescent="0.35">
      <c r="A14" s="10" t="s">
        <v>435</v>
      </c>
      <c r="B14" s="5"/>
      <c r="C14" s="6" t="s">
        <v>474</v>
      </c>
      <c r="D14" s="11" t="str">
        <f>ads1_terziaria</f>
        <v>AE4 Infrastrutture per la mobilità elettrica</v>
      </c>
    </row>
    <row r="15" spans="1:4" ht="15" customHeight="1" x14ac:dyDescent="0.35">
      <c r="A15" s="10"/>
      <c r="B15" s="5"/>
      <c r="C15" s="5"/>
      <c r="D15" s="5"/>
    </row>
    <row r="16" spans="1:4" ht="15" customHeight="1" x14ac:dyDescent="0.35">
      <c r="A16" s="10" t="s">
        <v>436</v>
      </c>
      <c r="B16" s="5"/>
      <c r="C16" s="6" t="s">
        <v>363</v>
      </c>
      <c r="D16" s="11" t="str">
        <f>l1_tema</f>
        <v>INGEGNERIA CIVILE IND. IDRAULICA</v>
      </c>
    </row>
    <row r="17" spans="1:4" ht="15" customHeight="1" x14ac:dyDescent="0.35">
      <c r="A17" s="10" t="s">
        <v>437</v>
      </c>
      <c r="B17" s="5"/>
      <c r="C17" s="6" t="s">
        <v>364</v>
      </c>
      <c r="D17" s="11">
        <f>l2_tema</f>
        <v>0</v>
      </c>
    </row>
    <row r="18" spans="1:4" ht="15" customHeight="1" x14ac:dyDescent="0.35">
      <c r="A18" s="10" t="s">
        <v>438</v>
      </c>
      <c r="B18" s="5"/>
      <c r="C18" s="6" t="s">
        <v>365</v>
      </c>
      <c r="D18" s="11">
        <f>dot_tema</f>
        <v>0</v>
      </c>
    </row>
    <row r="19" spans="1:4" ht="15" customHeight="1" x14ac:dyDescent="0.35">
      <c r="A19" s="10" t="s">
        <v>439</v>
      </c>
      <c r="B19" s="5"/>
      <c r="C19" s="6" t="s">
        <v>366</v>
      </c>
      <c r="D19" s="11">
        <f>m2l_tema</f>
        <v>0</v>
      </c>
    </row>
    <row r="20" spans="1:4" ht="15" customHeight="1" x14ac:dyDescent="0.35">
      <c r="A20" s="10"/>
      <c r="B20" s="5"/>
      <c r="C20" s="5"/>
      <c r="D20" s="5"/>
    </row>
    <row r="21" spans="1:4" ht="45" customHeight="1" x14ac:dyDescent="0.35">
      <c r="A21" s="10"/>
      <c r="B21" s="5"/>
      <c r="C21" s="30" t="s">
        <v>431</v>
      </c>
      <c r="D21" s="30"/>
    </row>
    <row r="22" spans="1:4" ht="262.5" customHeight="1" x14ac:dyDescent="0.35">
      <c r="A22" s="15" t="s">
        <v>440</v>
      </c>
      <c r="B22" s="5"/>
      <c r="C22" s="20" t="s">
        <v>429</v>
      </c>
      <c r="D22" s="13" t="s">
        <v>720</v>
      </c>
    </row>
    <row r="23" spans="1:4" ht="15" customHeight="1" x14ac:dyDescent="0.35">
      <c r="A23" s="10"/>
      <c r="B23" s="5"/>
      <c r="C23" s="5"/>
      <c r="D23" s="5"/>
    </row>
    <row r="24" spans="1:4" ht="15" customHeight="1" x14ac:dyDescent="0.35">
      <c r="A24" s="10" t="s">
        <v>441</v>
      </c>
      <c r="B24" s="5"/>
      <c r="C24" s="6" t="s">
        <v>367</v>
      </c>
      <c r="D24" s="11" t="str">
        <f>ep1_denominazione</f>
        <v>INGENIA Studio Asssociato</v>
      </c>
    </row>
    <row r="25" spans="1:4" ht="15" customHeight="1" x14ac:dyDescent="0.35">
      <c r="A25" s="10" t="s">
        <v>442</v>
      </c>
      <c r="B25" s="5"/>
      <c r="C25" s="6" t="s">
        <v>368</v>
      </c>
      <c r="D25" s="11" t="str">
        <f>ep2_denominazione</f>
        <v>STE.MI. HOUSING SPA</v>
      </c>
    </row>
    <row r="26" spans="1:4" ht="15" customHeight="1" x14ac:dyDescent="0.35">
      <c r="A26" s="10" t="s">
        <v>443</v>
      </c>
      <c r="B26" s="5"/>
      <c r="C26" s="6" t="s">
        <v>369</v>
      </c>
      <c r="D26" s="11" t="str">
        <f>ep3_denominazione</f>
        <v>Studio di Ingegneria e Progettazione Dott. Ing. Emanuele Luciani</v>
      </c>
    </row>
    <row r="27" spans="1:4" ht="15" customHeight="1" x14ac:dyDescent="0.35">
      <c r="A27" s="10" t="s">
        <v>444</v>
      </c>
      <c r="B27" s="5"/>
      <c r="C27" s="6" t="s">
        <v>370</v>
      </c>
      <c r="D27" s="11" t="str">
        <f>ep4_denominazione</f>
        <v>Attività libero professionale</v>
      </c>
    </row>
    <row r="28" spans="1:4" ht="15" customHeight="1" x14ac:dyDescent="0.35">
      <c r="A28" s="10" t="s">
        <v>445</v>
      </c>
      <c r="B28" s="5"/>
      <c r="C28" s="6" t="s">
        <v>371</v>
      </c>
      <c r="D28" s="11" t="str">
        <f>ep5_denominazione</f>
        <v>Comune di Copparo</v>
      </c>
    </row>
    <row r="29" spans="1:4" ht="15" customHeight="1" x14ac:dyDescent="0.35">
      <c r="A29" s="10" t="s">
        <v>446</v>
      </c>
      <c r="B29" s="5"/>
      <c r="C29" s="6" t="s">
        <v>372</v>
      </c>
      <c r="D29" s="11" t="str">
        <f>ep6_denominazione</f>
        <v>Attività Libero professionale</v>
      </c>
    </row>
    <row r="30" spans="1:4" ht="15" customHeight="1" x14ac:dyDescent="0.35">
      <c r="A30" s="10" t="s">
        <v>447</v>
      </c>
      <c r="B30" s="5"/>
      <c r="C30" s="6" t="s">
        <v>373</v>
      </c>
      <c r="D30" s="11">
        <f>ep7_denominazione</f>
        <v>0</v>
      </c>
    </row>
    <row r="31" spans="1:4" ht="15" customHeight="1" x14ac:dyDescent="0.35">
      <c r="A31" s="10" t="s">
        <v>448</v>
      </c>
      <c r="B31" s="5"/>
      <c r="C31" s="6" t="s">
        <v>374</v>
      </c>
      <c r="D31" s="11">
        <f>ep8_denominazione</f>
        <v>0</v>
      </c>
    </row>
    <row r="32" spans="1:4" ht="15" customHeight="1" x14ac:dyDescent="0.35">
      <c r="A32" s="10" t="s">
        <v>449</v>
      </c>
      <c r="B32" s="5"/>
      <c r="C32" s="6" t="s">
        <v>375</v>
      </c>
      <c r="D32" s="11">
        <f>ep9_denominazione</f>
        <v>0</v>
      </c>
    </row>
    <row r="33" spans="1:4" ht="15" customHeight="1" x14ac:dyDescent="0.35">
      <c r="A33" s="10" t="s">
        <v>450</v>
      </c>
      <c r="B33" s="5"/>
      <c r="C33" s="6" t="s">
        <v>211</v>
      </c>
      <c r="D33" s="11">
        <f>ep10_denominazione</f>
        <v>0</v>
      </c>
    </row>
    <row r="34" spans="1:4" ht="45" customHeight="1" x14ac:dyDescent="0.35">
      <c r="A34" s="10"/>
      <c r="B34" s="5"/>
      <c r="C34" s="30" t="s">
        <v>481</v>
      </c>
      <c r="D34" s="30"/>
    </row>
    <row r="35" spans="1:4" ht="262.5" customHeight="1" x14ac:dyDescent="0.35">
      <c r="A35" s="15" t="s">
        <v>451</v>
      </c>
      <c r="B35" s="5"/>
      <c r="C35" s="20" t="s">
        <v>430</v>
      </c>
      <c r="D35" s="13" t="s">
        <v>721</v>
      </c>
    </row>
    <row r="36" spans="1:4" ht="15" customHeight="1" x14ac:dyDescent="0.35">
      <c r="A36" s="10"/>
      <c r="B36" s="5"/>
      <c r="C36" s="5"/>
      <c r="D36" s="5"/>
    </row>
    <row r="37" spans="1:4" ht="20" x14ac:dyDescent="0.35">
      <c r="A37" s="10"/>
      <c r="B37" s="5"/>
      <c r="C37" s="26" t="s">
        <v>480</v>
      </c>
      <c r="D37" s="26"/>
    </row>
    <row r="38" spans="1:4" ht="15" customHeight="1" x14ac:dyDescent="0.35">
      <c r="A38" s="10"/>
      <c r="B38" s="5"/>
      <c r="C38" s="5"/>
      <c r="D38" s="5"/>
    </row>
    <row r="39" spans="1:4" ht="15" customHeight="1" x14ac:dyDescent="0.35">
      <c r="A39" s="10" t="s">
        <v>452</v>
      </c>
      <c r="B39" s="5"/>
      <c r="C39" s="6" t="s">
        <v>354</v>
      </c>
      <c r="D39" s="11">
        <f>spec_secondaria</f>
        <v>0</v>
      </c>
    </row>
    <row r="40" spans="1:4" ht="15" customHeight="1" x14ac:dyDescent="0.35">
      <c r="A40" s="10" t="s">
        <v>453</v>
      </c>
      <c r="B40" s="5"/>
      <c r="C40" s="6" t="s">
        <v>357</v>
      </c>
      <c r="D40" s="11">
        <f>ads2_principale</f>
        <v>0</v>
      </c>
    </row>
    <row r="41" spans="1:4" ht="15" customHeight="1" x14ac:dyDescent="0.35">
      <c r="A41" s="10" t="s">
        <v>454</v>
      </c>
      <c r="B41" s="5"/>
      <c r="C41" s="6" t="s">
        <v>358</v>
      </c>
      <c r="D41" s="11">
        <f>ads2_secondaria</f>
        <v>0</v>
      </c>
    </row>
    <row r="42" spans="1:4" ht="15" customHeight="1" x14ac:dyDescent="0.35">
      <c r="A42" s="10" t="s">
        <v>455</v>
      </c>
      <c r="B42" s="5"/>
      <c r="C42" s="6" t="s">
        <v>475</v>
      </c>
      <c r="D42" s="11">
        <f>ads2_terziaria</f>
        <v>0</v>
      </c>
    </row>
    <row r="43" spans="1:4" ht="15" customHeight="1" x14ac:dyDescent="0.35">
      <c r="A43" s="10"/>
      <c r="B43" s="5"/>
      <c r="C43" s="5"/>
      <c r="D43" s="5"/>
    </row>
    <row r="44" spans="1:4" ht="15" customHeight="1" x14ac:dyDescent="0.35">
      <c r="A44" s="10" t="s">
        <v>456</v>
      </c>
      <c r="B44" s="5"/>
      <c r="C44" s="6" t="s">
        <v>363</v>
      </c>
      <c r="D44" s="11" t="str">
        <f>l1_tema</f>
        <v>INGEGNERIA CIVILE IND. IDRAULICA</v>
      </c>
    </row>
    <row r="45" spans="1:4" ht="15" customHeight="1" x14ac:dyDescent="0.35">
      <c r="A45" s="10" t="s">
        <v>457</v>
      </c>
      <c r="B45" s="5"/>
      <c r="C45" s="6" t="s">
        <v>364</v>
      </c>
      <c r="D45" s="11">
        <f>l2_tema</f>
        <v>0</v>
      </c>
    </row>
    <row r="46" spans="1:4" ht="15" customHeight="1" x14ac:dyDescent="0.35">
      <c r="A46" s="10" t="s">
        <v>458</v>
      </c>
      <c r="B46" s="5"/>
      <c r="C46" s="6" t="s">
        <v>365</v>
      </c>
      <c r="D46" s="11">
        <f>dot_tema</f>
        <v>0</v>
      </c>
    </row>
    <row r="47" spans="1:4" ht="15" customHeight="1" x14ac:dyDescent="0.35">
      <c r="A47" s="10" t="s">
        <v>459</v>
      </c>
      <c r="B47" s="5"/>
      <c r="C47" s="6" t="s">
        <v>366</v>
      </c>
      <c r="D47" s="11">
        <f>m2l_tema</f>
        <v>0</v>
      </c>
    </row>
    <row r="48" spans="1:4" ht="15" customHeight="1" x14ac:dyDescent="0.35">
      <c r="A48" s="10"/>
      <c r="B48" s="5"/>
      <c r="C48" s="5"/>
      <c r="D48" s="5"/>
    </row>
    <row r="49" spans="1:4" ht="60" customHeight="1" x14ac:dyDescent="0.35">
      <c r="A49" s="10"/>
      <c r="B49" s="5"/>
      <c r="C49" s="30" t="s">
        <v>482</v>
      </c>
      <c r="D49" s="30"/>
    </row>
    <row r="50" spans="1:4" ht="262.5" customHeight="1" x14ac:dyDescent="0.35">
      <c r="A50" s="15" t="s">
        <v>460</v>
      </c>
      <c r="B50" s="5"/>
      <c r="C50" s="20" t="s">
        <v>429</v>
      </c>
      <c r="D50" s="14" t="s">
        <v>722</v>
      </c>
    </row>
    <row r="51" spans="1:4" ht="15" customHeight="1" x14ac:dyDescent="0.35">
      <c r="A51" s="10"/>
      <c r="B51" s="5"/>
      <c r="C51" s="5"/>
      <c r="D51" s="5"/>
    </row>
    <row r="52" spans="1:4" ht="15" customHeight="1" x14ac:dyDescent="0.35">
      <c r="A52" s="10" t="s">
        <v>461</v>
      </c>
      <c r="B52" s="5"/>
      <c r="C52" s="6" t="s">
        <v>367</v>
      </c>
      <c r="D52" s="11" t="str">
        <f>ep1_denominazione</f>
        <v>INGENIA Studio Asssociato</v>
      </c>
    </row>
    <row r="53" spans="1:4" ht="15" customHeight="1" x14ac:dyDescent="0.35">
      <c r="A53" s="10" t="s">
        <v>462</v>
      </c>
      <c r="B53" s="5"/>
      <c r="C53" s="6" t="s">
        <v>368</v>
      </c>
      <c r="D53" s="11" t="str">
        <f>ep2_denominazione</f>
        <v>STE.MI. HOUSING SPA</v>
      </c>
    </row>
    <row r="54" spans="1:4" ht="15" customHeight="1" x14ac:dyDescent="0.35">
      <c r="A54" s="10" t="s">
        <v>463</v>
      </c>
      <c r="B54" s="5"/>
      <c r="C54" s="6" t="s">
        <v>369</v>
      </c>
      <c r="D54" s="11" t="str">
        <f>ep3_denominazione</f>
        <v>Studio di Ingegneria e Progettazione Dott. Ing. Emanuele Luciani</v>
      </c>
    </row>
    <row r="55" spans="1:4" ht="15" customHeight="1" x14ac:dyDescent="0.35">
      <c r="A55" s="10" t="s">
        <v>464</v>
      </c>
      <c r="B55" s="5"/>
      <c r="C55" s="6" t="s">
        <v>370</v>
      </c>
      <c r="D55" s="11" t="str">
        <f>ep4_denominazione</f>
        <v>Attività libero professionale</v>
      </c>
    </row>
    <row r="56" spans="1:4" ht="15" customHeight="1" x14ac:dyDescent="0.35">
      <c r="A56" s="10" t="s">
        <v>465</v>
      </c>
      <c r="B56" s="5"/>
      <c r="C56" s="6" t="s">
        <v>371</v>
      </c>
      <c r="D56" s="11" t="str">
        <f>ep5_denominazione</f>
        <v>Comune di Copparo</v>
      </c>
    </row>
    <row r="57" spans="1:4" ht="15" customHeight="1" x14ac:dyDescent="0.35">
      <c r="A57" s="10" t="s">
        <v>466</v>
      </c>
      <c r="B57" s="5"/>
      <c r="C57" s="6" t="s">
        <v>372</v>
      </c>
      <c r="D57" s="11" t="str">
        <f>ep6_denominazione</f>
        <v>Attività Libero professionale</v>
      </c>
    </row>
    <row r="58" spans="1:4" ht="15" customHeight="1" x14ac:dyDescent="0.35">
      <c r="A58" s="10" t="s">
        <v>467</v>
      </c>
      <c r="B58" s="5"/>
      <c r="C58" s="6" t="s">
        <v>373</v>
      </c>
      <c r="D58" s="11">
        <f>ep7_denominazione</f>
        <v>0</v>
      </c>
    </row>
    <row r="59" spans="1:4" ht="15" customHeight="1" x14ac:dyDescent="0.35">
      <c r="A59" s="10" t="s">
        <v>468</v>
      </c>
      <c r="B59" s="5"/>
      <c r="C59" s="6" t="s">
        <v>374</v>
      </c>
      <c r="D59" s="11">
        <f>ep8_denominazione</f>
        <v>0</v>
      </c>
    </row>
    <row r="60" spans="1:4" ht="15" customHeight="1" x14ac:dyDescent="0.35">
      <c r="A60" s="10" t="s">
        <v>469</v>
      </c>
      <c r="B60" s="5"/>
      <c r="C60" s="6" t="s">
        <v>375</v>
      </c>
      <c r="D60" s="11">
        <f>ep9_denominazione</f>
        <v>0</v>
      </c>
    </row>
    <row r="61" spans="1:4" ht="15" customHeight="1" x14ac:dyDescent="0.35">
      <c r="A61" s="10" t="s">
        <v>470</v>
      </c>
      <c r="B61" s="5"/>
      <c r="C61" s="6" t="s">
        <v>211</v>
      </c>
      <c r="D61" s="11">
        <f>ep10_denominazione</f>
        <v>0</v>
      </c>
    </row>
    <row r="62" spans="1:4" ht="15" customHeight="1" x14ac:dyDescent="0.35">
      <c r="A62" s="10"/>
      <c r="B62" s="5"/>
      <c r="C62" s="5"/>
      <c r="D62" s="5"/>
    </row>
    <row r="63" spans="1:4" ht="60" customHeight="1" x14ac:dyDescent="0.35">
      <c r="A63" s="10"/>
      <c r="B63" s="5"/>
      <c r="C63" s="30" t="s">
        <v>483</v>
      </c>
      <c r="D63" s="30"/>
    </row>
    <row r="64" spans="1:4" ht="262.5" customHeight="1" x14ac:dyDescent="0.35">
      <c r="A64" s="15" t="s">
        <v>471</v>
      </c>
      <c r="B64" s="5"/>
      <c r="C64" s="20" t="s">
        <v>430</v>
      </c>
      <c r="D64" s="14" t="s">
        <v>722</v>
      </c>
    </row>
  </sheetData>
  <sheetProtection algorithmName="SHA-512" hashValue="nWstBWbfZNBsyvWRAalHqNQRsyxhFH49G+sgFdRKtGXjAMRyNt+oaKeylHO40G+G0fvgDMdb3pn84ALPfd0azw==" saltValue="t7PTLR4UG5QpDOVRvF896w==" spinCount="100000" sheet="1" objects="1" scenarios="1"/>
  <mergeCells count="7">
    <mergeCell ref="C37:D37"/>
    <mergeCell ref="C49:D49"/>
    <mergeCell ref="C63:D63"/>
    <mergeCell ref="C6:D6"/>
    <mergeCell ref="C9:D9"/>
    <mergeCell ref="C21:D21"/>
    <mergeCell ref="C34:D34"/>
  </mergeCells>
  <printOptions horizontalCentered="1"/>
  <pageMargins left="0.19685039370078741" right="0.19685039370078741" top="0.78740157480314965" bottom="0.78740157480314965" header="0.39370078740157483" footer="0.39370078740157483"/>
  <pageSetup paperSize="9" scale="80" fitToHeight="0" orientation="portrait" verticalDpi="1200" r:id="rId1"/>
  <headerFooter>
    <oddFooter>&amp;C&amp;"Arial,Normale"&amp;8MOTIVAZIONI / PAGINA &amp;P DI &amp;N</oddFooter>
  </headerFooter>
  <rowBreaks count="3" manualBreakCount="3">
    <brk id="23" min="2" max="3" man="1"/>
    <brk id="36" min="2" max="3" man="1"/>
    <brk id="51" min="2" max="3" man="1"/>
  </rowBreaks>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G65"/>
  <sheetViews>
    <sheetView zoomScaleNormal="100" workbookViewId="0">
      <selection activeCell="F17" sqref="F17"/>
    </sheetView>
  </sheetViews>
  <sheetFormatPr defaultColWidth="9.26953125" defaultRowHeight="15" customHeight="1" x14ac:dyDescent="0.35"/>
  <cols>
    <col min="1" max="1" width="39.7265625" style="1" customWidth="1"/>
    <col min="2" max="2" width="80.54296875" style="1" bestFit="1" customWidth="1"/>
    <col min="3" max="3" width="6.26953125" style="1" bestFit="1" customWidth="1"/>
    <col min="4" max="4" width="26" style="1" bestFit="1" customWidth="1"/>
    <col min="5" max="5" width="18.7265625" style="1" bestFit="1" customWidth="1"/>
    <col min="6" max="6" width="40.7265625" style="1" bestFit="1" customWidth="1"/>
    <col min="7" max="7" width="47.54296875" style="1" bestFit="1" customWidth="1"/>
    <col min="8" max="16384" width="9.26953125" style="1"/>
  </cols>
  <sheetData>
    <row r="1" spans="1:7" ht="15" customHeight="1" x14ac:dyDescent="0.35">
      <c r="A1" s="2" t="s">
        <v>476</v>
      </c>
      <c r="B1" s="2" t="s">
        <v>477</v>
      </c>
      <c r="C1" s="2" t="s">
        <v>112</v>
      </c>
      <c r="D1" s="2" t="s">
        <v>125</v>
      </c>
      <c r="E1" s="2" t="s">
        <v>139</v>
      </c>
      <c r="F1" s="2" t="s">
        <v>202</v>
      </c>
      <c r="G1" s="18" t="s">
        <v>292</v>
      </c>
    </row>
    <row r="2" spans="1:7" ht="15" customHeight="1" x14ac:dyDescent="0.35">
      <c r="A2" s="1" t="s">
        <v>51</v>
      </c>
      <c r="B2" s="1" t="s">
        <v>0</v>
      </c>
      <c r="C2" s="1" t="s">
        <v>114</v>
      </c>
      <c r="D2" s="1" t="s">
        <v>319</v>
      </c>
      <c r="E2" s="1" t="s">
        <v>140</v>
      </c>
      <c r="F2" s="1" t="s">
        <v>199</v>
      </c>
      <c r="G2" s="19" t="s">
        <v>326</v>
      </c>
    </row>
    <row r="3" spans="1:7" ht="15" customHeight="1" x14ac:dyDescent="0.35">
      <c r="A3" s="1" t="s">
        <v>5</v>
      </c>
      <c r="B3" s="1" t="s">
        <v>1</v>
      </c>
      <c r="C3" s="1" t="s">
        <v>113</v>
      </c>
      <c r="D3" s="1" t="s">
        <v>320</v>
      </c>
      <c r="E3" s="1" t="s">
        <v>141</v>
      </c>
      <c r="F3" s="1" t="s">
        <v>200</v>
      </c>
      <c r="G3" s="19" t="s">
        <v>325</v>
      </c>
    </row>
    <row r="4" spans="1:7" ht="15" customHeight="1" x14ac:dyDescent="0.35">
      <c r="A4" s="1" t="s">
        <v>53</v>
      </c>
      <c r="B4" s="1" t="s">
        <v>52</v>
      </c>
      <c r="D4" s="1" t="s">
        <v>321</v>
      </c>
      <c r="F4" s="1" t="s">
        <v>201</v>
      </c>
      <c r="G4" s="19" t="s">
        <v>323</v>
      </c>
    </row>
    <row r="5" spans="1:7" ht="15" customHeight="1" x14ac:dyDescent="0.35">
      <c r="A5" s="1" t="s">
        <v>54</v>
      </c>
      <c r="B5" s="1" t="s">
        <v>2</v>
      </c>
      <c r="D5" s="1" t="s">
        <v>322</v>
      </c>
      <c r="F5" s="1" t="s">
        <v>206</v>
      </c>
      <c r="G5" s="19" t="s">
        <v>324</v>
      </c>
    </row>
    <row r="6" spans="1:7" ht="15" customHeight="1" x14ac:dyDescent="0.35">
      <c r="A6" s="1" t="s">
        <v>55</v>
      </c>
      <c r="B6" s="1" t="s">
        <v>3</v>
      </c>
      <c r="F6" s="1" t="s">
        <v>205</v>
      </c>
    </row>
    <row r="7" spans="1:7" ht="15" customHeight="1" x14ac:dyDescent="0.35">
      <c r="A7" s="1" t="s">
        <v>56</v>
      </c>
      <c r="B7" s="1" t="s">
        <v>4</v>
      </c>
      <c r="D7" s="2" t="s">
        <v>388</v>
      </c>
      <c r="F7" s="1" t="s">
        <v>204</v>
      </c>
      <c r="G7" s="18" t="s">
        <v>303</v>
      </c>
    </row>
    <row r="8" spans="1:7" ht="15" customHeight="1" x14ac:dyDescent="0.35">
      <c r="A8" s="1" t="s">
        <v>57</v>
      </c>
      <c r="B8" s="1" t="s">
        <v>6</v>
      </c>
      <c r="D8" s="1" t="s">
        <v>392</v>
      </c>
      <c r="F8" s="1" t="s">
        <v>203</v>
      </c>
      <c r="G8" s="19" t="s">
        <v>304</v>
      </c>
    </row>
    <row r="9" spans="1:7" ht="15" customHeight="1" x14ac:dyDescent="0.35">
      <c r="A9" s="1" t="s">
        <v>58</v>
      </c>
      <c r="B9" s="1" t="s">
        <v>7</v>
      </c>
      <c r="D9" s="1" t="s">
        <v>393</v>
      </c>
      <c r="G9" s="19" t="s">
        <v>305</v>
      </c>
    </row>
    <row r="10" spans="1:7" ht="15" customHeight="1" x14ac:dyDescent="0.35">
      <c r="A10" s="1" t="s">
        <v>59</v>
      </c>
      <c r="B10" s="1" t="s">
        <v>8</v>
      </c>
      <c r="D10" s="1" t="s">
        <v>394</v>
      </c>
      <c r="F10" s="2" t="s">
        <v>347</v>
      </c>
      <c r="G10" s="19" t="s">
        <v>306</v>
      </c>
    </row>
    <row r="11" spans="1:7" ht="15" customHeight="1" x14ac:dyDescent="0.35">
      <c r="A11" s="1" t="s">
        <v>669</v>
      </c>
      <c r="B11" s="1" t="s">
        <v>652</v>
      </c>
      <c r="F11" s="1" t="s">
        <v>349</v>
      </c>
      <c r="G11" s="19" t="s">
        <v>307</v>
      </c>
    </row>
    <row r="12" spans="1:7" ht="15" customHeight="1" x14ac:dyDescent="0.35">
      <c r="A12" s="1" t="s">
        <v>657</v>
      </c>
      <c r="B12" s="1" t="s">
        <v>9</v>
      </c>
      <c r="D12" s="2" t="s">
        <v>485</v>
      </c>
      <c r="F12" s="1" t="s">
        <v>350</v>
      </c>
      <c r="G12" s="19" t="s">
        <v>308</v>
      </c>
    </row>
    <row r="13" spans="1:7" ht="15" customHeight="1" x14ac:dyDescent="0.35">
      <c r="B13" s="1" t="s">
        <v>10</v>
      </c>
      <c r="D13" s="1" t="s">
        <v>486</v>
      </c>
      <c r="F13" s="1" t="s">
        <v>351</v>
      </c>
    </row>
    <row r="14" spans="1:7" ht="15" customHeight="1" x14ac:dyDescent="0.35">
      <c r="B14" s="1" t="s">
        <v>11</v>
      </c>
      <c r="D14" s="1" t="s">
        <v>487</v>
      </c>
      <c r="F14" s="1" t="s">
        <v>352</v>
      </c>
      <c r="G14" s="18" t="s">
        <v>293</v>
      </c>
    </row>
    <row r="15" spans="1:7" ht="15" customHeight="1" x14ac:dyDescent="0.35">
      <c r="B15" s="1" t="s">
        <v>12</v>
      </c>
      <c r="G15" s="19" t="s">
        <v>294</v>
      </c>
    </row>
    <row r="16" spans="1:7" ht="15" customHeight="1" x14ac:dyDescent="0.35">
      <c r="B16" s="1" t="s">
        <v>13</v>
      </c>
      <c r="D16" s="2" t="s">
        <v>489</v>
      </c>
      <c r="F16" s="2" t="s">
        <v>389</v>
      </c>
      <c r="G16" s="19" t="s">
        <v>295</v>
      </c>
    </row>
    <row r="17" spans="2:7" ht="15" customHeight="1" x14ac:dyDescent="0.35">
      <c r="B17" s="1" t="s">
        <v>14</v>
      </c>
      <c r="D17" s="1" t="s">
        <v>353</v>
      </c>
      <c r="F17" s="1" t="s">
        <v>395</v>
      </c>
      <c r="G17" s="19" t="s">
        <v>296</v>
      </c>
    </row>
    <row r="18" spans="2:7" ht="15" customHeight="1" x14ac:dyDescent="0.35">
      <c r="B18" s="1" t="s">
        <v>15</v>
      </c>
      <c r="D18" s="1" t="s">
        <v>354</v>
      </c>
      <c r="F18" s="1" t="s">
        <v>676</v>
      </c>
      <c r="G18" s="19" t="s">
        <v>297</v>
      </c>
    </row>
    <row r="19" spans="2:7" ht="15" customHeight="1" x14ac:dyDescent="0.35">
      <c r="B19" s="1" t="s">
        <v>653</v>
      </c>
      <c r="D19" s="1" t="s">
        <v>490</v>
      </c>
    </row>
    <row r="20" spans="2:7" ht="15" customHeight="1" x14ac:dyDescent="0.35">
      <c r="B20" s="1" t="s">
        <v>654</v>
      </c>
      <c r="F20" s="2" t="s">
        <v>396</v>
      </c>
      <c r="G20" s="2" t="s">
        <v>298</v>
      </c>
    </row>
    <row r="21" spans="2:7" ht="15" customHeight="1" x14ac:dyDescent="0.35">
      <c r="B21" s="1" t="s">
        <v>655</v>
      </c>
      <c r="F21" s="1" t="s">
        <v>397</v>
      </c>
      <c r="G21" s="1" t="s">
        <v>299</v>
      </c>
    </row>
    <row r="22" spans="2:7" ht="15" customHeight="1" x14ac:dyDescent="0.35">
      <c r="B22" s="1" t="s">
        <v>16</v>
      </c>
      <c r="F22" s="1" t="s">
        <v>398</v>
      </c>
      <c r="G22" s="1" t="s">
        <v>300</v>
      </c>
    </row>
    <row r="23" spans="2:7" ht="15" customHeight="1" x14ac:dyDescent="0.35">
      <c r="B23" s="1" t="s">
        <v>17</v>
      </c>
      <c r="F23" s="1" t="s">
        <v>399</v>
      </c>
      <c r="G23" s="1" t="s">
        <v>301</v>
      </c>
    </row>
    <row r="24" spans="2:7" ht="15" customHeight="1" x14ac:dyDescent="0.35">
      <c r="B24" s="1" t="s">
        <v>18</v>
      </c>
      <c r="F24" s="1" t="s">
        <v>400</v>
      </c>
      <c r="G24" s="1" t="s">
        <v>302</v>
      </c>
    </row>
    <row r="25" spans="2:7" ht="15" customHeight="1" x14ac:dyDescent="0.35">
      <c r="B25" s="1" t="s">
        <v>19</v>
      </c>
      <c r="F25" s="1" t="s">
        <v>401</v>
      </c>
      <c r="G25" s="1" t="s">
        <v>309</v>
      </c>
    </row>
    <row r="26" spans="2:7" ht="15" customHeight="1" x14ac:dyDescent="0.35">
      <c r="B26" s="1" t="s">
        <v>656</v>
      </c>
      <c r="G26" s="1" t="s">
        <v>310</v>
      </c>
    </row>
    <row r="27" spans="2:7" ht="15" customHeight="1" x14ac:dyDescent="0.35">
      <c r="B27" s="1" t="s">
        <v>20</v>
      </c>
    </row>
    <row r="28" spans="2:7" ht="15" customHeight="1" x14ac:dyDescent="0.35">
      <c r="B28" s="1" t="s">
        <v>21</v>
      </c>
      <c r="G28" s="18" t="s">
        <v>311</v>
      </c>
    </row>
    <row r="29" spans="2:7" ht="15" customHeight="1" x14ac:dyDescent="0.35">
      <c r="B29" s="1" t="s">
        <v>22</v>
      </c>
      <c r="G29" s="19" t="s">
        <v>312</v>
      </c>
    </row>
    <row r="30" spans="2:7" ht="15" customHeight="1" x14ac:dyDescent="0.35">
      <c r="B30" s="1" t="s">
        <v>23</v>
      </c>
      <c r="G30" s="19" t="s">
        <v>313</v>
      </c>
    </row>
    <row r="31" spans="2:7" ht="15" customHeight="1" x14ac:dyDescent="0.35">
      <c r="B31" s="1" t="s">
        <v>24</v>
      </c>
      <c r="G31" s="19" t="s">
        <v>314</v>
      </c>
    </row>
    <row r="32" spans="2:7" ht="15" customHeight="1" x14ac:dyDescent="0.35">
      <c r="B32" s="1" t="s">
        <v>25</v>
      </c>
      <c r="G32" s="19" t="s">
        <v>315</v>
      </c>
    </row>
    <row r="33" spans="2:7" ht="15" customHeight="1" x14ac:dyDescent="0.35">
      <c r="B33" s="1" t="s">
        <v>26</v>
      </c>
      <c r="G33" s="19" t="s">
        <v>316</v>
      </c>
    </row>
    <row r="34" spans="2:7" ht="15" customHeight="1" x14ac:dyDescent="0.35">
      <c r="B34" s="1" t="s">
        <v>27</v>
      </c>
      <c r="G34" s="19" t="s">
        <v>317</v>
      </c>
    </row>
    <row r="35" spans="2:7" ht="15" customHeight="1" x14ac:dyDescent="0.35">
      <c r="B35" s="1" t="s">
        <v>28</v>
      </c>
      <c r="G35" s="19" t="s">
        <v>318</v>
      </c>
    </row>
    <row r="36" spans="2:7" ht="15" customHeight="1" x14ac:dyDescent="0.35">
      <c r="B36" s="1" t="s">
        <v>29</v>
      </c>
    </row>
    <row r="37" spans="2:7" ht="15" customHeight="1" x14ac:dyDescent="0.35">
      <c r="B37" s="1" t="s">
        <v>30</v>
      </c>
    </row>
    <row r="38" spans="2:7" ht="15" customHeight="1" x14ac:dyDescent="0.35">
      <c r="B38" s="1" t="s">
        <v>31</v>
      </c>
    </row>
    <row r="39" spans="2:7" ht="15" customHeight="1" x14ac:dyDescent="0.35">
      <c r="B39" s="1" t="s">
        <v>32</v>
      </c>
    </row>
    <row r="40" spans="2:7" ht="15" customHeight="1" x14ac:dyDescent="0.35">
      <c r="B40" s="1" t="s">
        <v>33</v>
      </c>
    </row>
    <row r="41" spans="2:7" ht="15" customHeight="1" x14ac:dyDescent="0.35">
      <c r="B41" s="1" t="s">
        <v>34</v>
      </c>
    </row>
    <row r="42" spans="2:7" ht="15" customHeight="1" x14ac:dyDescent="0.35">
      <c r="B42" s="1" t="s">
        <v>35</v>
      </c>
    </row>
    <row r="43" spans="2:7" ht="15" customHeight="1" x14ac:dyDescent="0.35">
      <c r="B43" s="1" t="s">
        <v>36</v>
      </c>
    </row>
    <row r="44" spans="2:7" ht="15" customHeight="1" x14ac:dyDescent="0.35">
      <c r="B44" s="1" t="s">
        <v>37</v>
      </c>
    </row>
    <row r="45" spans="2:7" ht="15" customHeight="1" x14ac:dyDescent="0.35">
      <c r="B45" s="1" t="s">
        <v>38</v>
      </c>
    </row>
    <row r="46" spans="2:7" ht="15" customHeight="1" x14ac:dyDescent="0.35">
      <c r="B46" s="1" t="s">
        <v>39</v>
      </c>
    </row>
    <row r="47" spans="2:7" ht="15" customHeight="1" x14ac:dyDescent="0.35">
      <c r="B47" s="1" t="s">
        <v>40</v>
      </c>
    </row>
    <row r="48" spans="2:7" ht="15" customHeight="1" x14ac:dyDescent="0.35">
      <c r="B48" s="1" t="s">
        <v>41</v>
      </c>
    </row>
    <row r="49" spans="2:2" ht="15" customHeight="1" x14ac:dyDescent="0.35">
      <c r="B49" s="1" t="s">
        <v>42</v>
      </c>
    </row>
    <row r="50" spans="2:2" ht="15" customHeight="1" x14ac:dyDescent="0.35">
      <c r="B50" s="1" t="s">
        <v>43</v>
      </c>
    </row>
    <row r="51" spans="2:2" ht="15" customHeight="1" x14ac:dyDescent="0.35">
      <c r="B51" s="1" t="s">
        <v>44</v>
      </c>
    </row>
    <row r="52" spans="2:2" ht="15" customHeight="1" x14ac:dyDescent="0.35">
      <c r="B52" s="1" t="s">
        <v>45</v>
      </c>
    </row>
    <row r="53" spans="2:2" ht="15" customHeight="1" x14ac:dyDescent="0.35">
      <c r="B53" s="1" t="s">
        <v>46</v>
      </c>
    </row>
    <row r="54" spans="2:2" ht="15" customHeight="1" x14ac:dyDescent="0.35">
      <c r="B54" s="1" t="s">
        <v>47</v>
      </c>
    </row>
    <row r="55" spans="2:2" ht="15" customHeight="1" x14ac:dyDescent="0.35">
      <c r="B55" s="1" t="s">
        <v>48</v>
      </c>
    </row>
    <row r="56" spans="2:2" ht="15" customHeight="1" x14ac:dyDescent="0.35">
      <c r="B56" s="1" t="s">
        <v>49</v>
      </c>
    </row>
    <row r="57" spans="2:2" ht="15" customHeight="1" x14ac:dyDescent="0.35">
      <c r="B57" s="1" t="s">
        <v>50</v>
      </c>
    </row>
    <row r="58" spans="2:2" ht="15" customHeight="1" x14ac:dyDescent="0.35">
      <c r="B58" s="1" t="s">
        <v>666</v>
      </c>
    </row>
    <row r="59" spans="2:2" ht="15" customHeight="1" x14ac:dyDescent="0.35">
      <c r="B59" s="1" t="s">
        <v>667</v>
      </c>
    </row>
    <row r="60" spans="2:2" ht="15" customHeight="1" x14ac:dyDescent="0.35">
      <c r="B60" s="1" t="s">
        <v>668</v>
      </c>
    </row>
    <row r="61" spans="2:2" ht="15" customHeight="1" x14ac:dyDescent="0.35">
      <c r="B61" s="1" t="s">
        <v>662</v>
      </c>
    </row>
    <row r="62" spans="2:2" ht="15" customHeight="1" x14ac:dyDescent="0.35">
      <c r="B62" s="1" t="s">
        <v>659</v>
      </c>
    </row>
    <row r="63" spans="2:2" ht="15" customHeight="1" x14ac:dyDescent="0.35">
      <c r="B63" s="1" t="s">
        <v>664</v>
      </c>
    </row>
    <row r="64" spans="2:2" ht="15" customHeight="1" x14ac:dyDescent="0.35">
      <c r="B64" s="1" t="s">
        <v>663</v>
      </c>
    </row>
    <row r="65" spans="2:2" ht="15" customHeight="1" x14ac:dyDescent="0.35">
      <c r="B65" s="1" t="s">
        <v>665</v>
      </c>
    </row>
  </sheetData>
  <sortState ref="B288:B298">
    <sortCondition ref="B288"/>
  </sortState>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GX2"/>
  <sheetViews>
    <sheetView workbookViewId="0">
      <selection activeCell="A2" sqref="A2"/>
    </sheetView>
  </sheetViews>
  <sheetFormatPr defaultColWidth="9.26953125" defaultRowHeight="15" customHeight="1" x14ac:dyDescent="0.35"/>
  <cols>
    <col min="1" max="1" width="6.26953125" style="1" bestFit="1" customWidth="1"/>
    <col min="2" max="2" width="9.7265625" style="1" bestFit="1" customWidth="1"/>
    <col min="3" max="3" width="6.26953125" style="1" bestFit="1" customWidth="1"/>
    <col min="4" max="4" width="15.26953125" style="1" bestFit="1" customWidth="1"/>
    <col min="5" max="5" width="18.26953125" style="1" bestFit="1" customWidth="1"/>
    <col min="6" max="6" width="19.26953125" style="1" bestFit="1" customWidth="1"/>
    <col min="7" max="7" width="14.54296875" style="1" bestFit="1" customWidth="1"/>
    <col min="8" max="8" width="20.7265625" style="1" bestFit="1" customWidth="1"/>
    <col min="9" max="9" width="16.7265625" style="1" bestFit="1" customWidth="1"/>
    <col min="10" max="10" width="20.54296875" style="1" bestFit="1" customWidth="1"/>
    <col min="11" max="11" width="21.7265625" style="1" bestFit="1" customWidth="1"/>
    <col min="12" max="12" width="20.453125" style="1" bestFit="1" customWidth="1"/>
    <col min="13" max="13" width="16.26953125" style="1" bestFit="1" customWidth="1"/>
    <col min="14" max="14" width="20.26953125" style="1" bestFit="1" customWidth="1"/>
    <col min="15" max="15" width="21.26953125" style="1" bestFit="1" customWidth="1"/>
    <col min="16" max="16" width="23.7265625" style="1" bestFit="1" customWidth="1"/>
    <col min="17" max="17" width="10.7265625" style="1" bestFit="1" customWidth="1"/>
    <col min="18" max="18" width="21.7265625" style="1" bestFit="1" customWidth="1"/>
    <col min="19" max="19" width="9" style="1" bestFit="1" customWidth="1"/>
    <col min="20" max="20" width="9.26953125" style="1" bestFit="1" customWidth="1"/>
    <col min="21" max="21" width="4.453125" style="1" bestFit="1" customWidth="1"/>
    <col min="22" max="22" width="6.7265625" style="1" bestFit="1" customWidth="1"/>
    <col min="23" max="23" width="4.7265625" style="1" bestFit="1" customWidth="1"/>
    <col min="24" max="24" width="13.7265625" style="1" bestFit="1" customWidth="1"/>
    <col min="25" max="25" width="23" style="1" bestFit="1" customWidth="1"/>
    <col min="26" max="26" width="12.26953125" style="1" bestFit="1" customWidth="1"/>
    <col min="27" max="27" width="23" style="1" bestFit="1" customWidth="1"/>
    <col min="28" max="28" width="12.26953125" style="1" bestFit="1" customWidth="1"/>
    <col min="29" max="29" width="23" style="1" bestFit="1" customWidth="1"/>
    <col min="30" max="30" width="12.26953125" style="1" bestFit="1" customWidth="1"/>
    <col min="31" max="31" width="27.26953125" style="1" bestFit="1" customWidth="1"/>
    <col min="32" max="32" width="26.26953125" style="1" bestFit="1" customWidth="1"/>
    <col min="33" max="33" width="27.26953125" style="1" bestFit="1" customWidth="1"/>
    <col min="34" max="34" width="24.54296875" style="1" bestFit="1" customWidth="1"/>
    <col min="35" max="35" width="28" style="1" bestFit="1" customWidth="1"/>
    <col min="36" max="36" width="26.26953125" style="1" bestFit="1" customWidth="1"/>
    <col min="37" max="37" width="27.26953125" style="1" bestFit="1" customWidth="1"/>
    <col min="38" max="38" width="24.54296875" style="1" bestFit="1" customWidth="1"/>
    <col min="39" max="39" width="18.26953125" style="1" bestFit="1" customWidth="1"/>
    <col min="40" max="40" width="16.26953125" style="1" bestFit="1" customWidth="1"/>
    <col min="41" max="41" width="21.453125" style="1" bestFit="1" customWidth="1"/>
    <col min="42" max="42" width="13.54296875" style="1" bestFit="1" customWidth="1"/>
    <col min="43" max="43" width="21.7265625" style="1" bestFit="1" customWidth="1"/>
    <col min="44" max="44" width="22.453125" style="1" bestFit="1" customWidth="1"/>
    <col min="45" max="45" width="32.7265625" style="1" bestFit="1" customWidth="1"/>
    <col min="46" max="46" width="23" style="1" bestFit="1" customWidth="1"/>
    <col min="47" max="47" width="15.26953125" style="1" bestFit="1" customWidth="1"/>
    <col min="48" max="48" width="23.453125" style="1" bestFit="1" customWidth="1"/>
    <col min="49" max="49" width="18.26953125" style="1" bestFit="1" customWidth="1"/>
    <col min="50" max="50" width="16.26953125" style="1" bestFit="1" customWidth="1"/>
    <col min="51" max="51" width="21.453125" style="1" bestFit="1" customWidth="1"/>
    <col min="52" max="52" width="13.54296875" style="1" bestFit="1" customWidth="1"/>
    <col min="53" max="53" width="21.7265625" style="1" bestFit="1" customWidth="1"/>
    <col min="54" max="54" width="22.453125" style="1" bestFit="1" customWidth="1"/>
    <col min="55" max="55" width="32.7265625" style="1" bestFit="1" customWidth="1"/>
    <col min="56" max="56" width="23" style="1" bestFit="1" customWidth="1"/>
    <col min="57" max="57" width="15.26953125" style="1" bestFit="1" customWidth="1"/>
    <col min="58" max="58" width="23.453125" style="1" bestFit="1" customWidth="1"/>
    <col min="59" max="59" width="17.453125" style="1" bestFit="1" customWidth="1"/>
    <col min="60" max="60" width="20.453125" style="1" bestFit="1" customWidth="1"/>
    <col min="61" max="61" width="12.54296875" style="1" bestFit="1" customWidth="1"/>
    <col min="62" max="62" width="20.7265625" style="1" bestFit="1" customWidth="1"/>
    <col min="63" max="63" width="21.54296875" style="1" bestFit="1" customWidth="1"/>
    <col min="64" max="64" width="15.26953125" style="1" bestFit="1" customWidth="1"/>
    <col min="65" max="65" width="20.7265625" style="1" bestFit="1" customWidth="1"/>
    <col min="66" max="66" width="12.7265625" style="1" bestFit="1" customWidth="1"/>
    <col min="67" max="67" width="21.26953125" style="1" bestFit="1" customWidth="1"/>
    <col min="68" max="68" width="21.7265625" style="1" bestFit="1" customWidth="1"/>
    <col min="69" max="69" width="30.7265625" style="1" bestFit="1" customWidth="1"/>
    <col min="70" max="70" width="29" style="1" bestFit="1" customWidth="1"/>
    <col min="71" max="71" width="39.7265625" style="1" bestFit="1" customWidth="1"/>
    <col min="72" max="72" width="34.453125" style="1" bestFit="1" customWidth="1"/>
    <col min="73" max="73" width="35.453125" style="1" bestFit="1" customWidth="1"/>
    <col min="74" max="74" width="23.453125" style="1" bestFit="1" customWidth="1"/>
    <col min="75" max="75" width="22.26953125" style="1" bestFit="1" customWidth="1"/>
    <col min="76" max="76" width="22" style="1" bestFit="1" customWidth="1"/>
    <col min="77" max="77" width="16.26953125" style="1" bestFit="1" customWidth="1"/>
    <col min="78" max="78" width="35.26953125" style="1" bestFit="1" customWidth="1"/>
    <col min="79" max="79" width="28.7265625" style="1" bestFit="1" customWidth="1"/>
    <col min="80" max="80" width="30.7265625" style="1" bestFit="1" customWidth="1"/>
    <col min="81" max="81" width="29" style="1" bestFit="1" customWidth="1"/>
    <col min="82" max="82" width="39.7265625" style="1" bestFit="1" customWidth="1"/>
    <col min="83" max="83" width="34.453125" style="1" bestFit="1" customWidth="1"/>
    <col min="84" max="84" width="35.453125" style="1" bestFit="1" customWidth="1"/>
    <col min="85" max="85" width="23.453125" style="1" bestFit="1" customWidth="1"/>
    <col min="86" max="86" width="22.26953125" style="1" bestFit="1" customWidth="1"/>
    <col min="87" max="87" width="22" style="1" bestFit="1" customWidth="1"/>
    <col min="88" max="88" width="16.26953125" style="1" bestFit="1" customWidth="1"/>
    <col min="89" max="89" width="35.26953125" style="1" bestFit="1" customWidth="1"/>
    <col min="90" max="90" width="28.7265625" style="1" bestFit="1" customWidth="1"/>
    <col min="91" max="91" width="30.7265625" style="1" bestFit="1" customWidth="1"/>
    <col min="92" max="92" width="29" style="1" bestFit="1" customWidth="1"/>
    <col min="93" max="93" width="39.7265625" style="1" bestFit="1" customWidth="1"/>
    <col min="94" max="94" width="34.453125" style="1" bestFit="1" customWidth="1"/>
    <col min="95" max="95" width="35.453125" style="1" bestFit="1" customWidth="1"/>
    <col min="96" max="96" width="23.453125" style="1" bestFit="1" customWidth="1"/>
    <col min="97" max="97" width="22.26953125" style="1" bestFit="1" customWidth="1"/>
    <col min="98" max="98" width="22" style="1" bestFit="1" customWidth="1"/>
    <col min="99" max="99" width="16.26953125" style="1" bestFit="1" customWidth="1"/>
    <col min="100" max="100" width="35.26953125" style="1" bestFit="1" customWidth="1"/>
    <col min="101" max="101" width="28.7265625" style="1" bestFit="1" customWidth="1"/>
    <col min="102" max="102" width="30.7265625" style="1" bestFit="1" customWidth="1"/>
    <col min="103" max="103" width="29" style="1" bestFit="1" customWidth="1"/>
    <col min="104" max="104" width="39.7265625" style="1" bestFit="1" customWidth="1"/>
    <col min="105" max="105" width="34.453125" style="1" bestFit="1" customWidth="1"/>
    <col min="106" max="106" width="35.453125" style="1" bestFit="1" customWidth="1"/>
    <col min="107" max="107" width="23.453125" style="1" bestFit="1" customWidth="1"/>
    <col min="108" max="108" width="22.26953125" style="1" bestFit="1" customWidth="1"/>
    <col min="109" max="109" width="22" style="1" bestFit="1" customWidth="1"/>
    <col min="110" max="110" width="16.26953125" style="1" bestFit="1" customWidth="1"/>
    <col min="111" max="111" width="35.26953125" style="1" bestFit="1" customWidth="1"/>
    <col min="112" max="112" width="28.7265625" style="1" bestFit="1" customWidth="1"/>
    <col min="113" max="113" width="30.7265625" style="1" bestFit="1" customWidth="1"/>
    <col min="114" max="114" width="29" style="1" bestFit="1" customWidth="1"/>
    <col min="115" max="115" width="39.7265625" style="1" bestFit="1" customWidth="1"/>
    <col min="116" max="116" width="34.453125" style="1" bestFit="1" customWidth="1"/>
    <col min="117" max="117" width="35.453125" style="1" bestFit="1" customWidth="1"/>
    <col min="118" max="118" width="23.453125" style="1" bestFit="1" customWidth="1"/>
    <col min="119" max="119" width="22.26953125" style="1" bestFit="1" customWidth="1"/>
    <col min="120" max="120" width="22" style="1" bestFit="1" customWidth="1"/>
    <col min="121" max="121" width="16.26953125" style="1" bestFit="1" customWidth="1"/>
    <col min="122" max="122" width="35.26953125" style="1" bestFit="1" customWidth="1"/>
    <col min="123" max="123" width="28.7265625" style="1" bestFit="1" customWidth="1"/>
    <col min="124" max="124" width="30.7265625" style="1" bestFit="1" customWidth="1"/>
    <col min="125" max="125" width="29" style="1" bestFit="1" customWidth="1"/>
    <col min="126" max="126" width="39.7265625" style="1" bestFit="1" customWidth="1"/>
    <col min="127" max="127" width="34.453125" style="1" bestFit="1" customWidth="1"/>
    <col min="128" max="128" width="35.453125" style="1" bestFit="1" customWidth="1"/>
    <col min="129" max="129" width="23.453125" style="1" bestFit="1" customWidth="1"/>
    <col min="130" max="130" width="22.26953125" style="1" bestFit="1" customWidth="1"/>
    <col min="131" max="131" width="22" style="1" bestFit="1" customWidth="1"/>
    <col min="132" max="132" width="16.26953125" style="1" bestFit="1" customWidth="1"/>
    <col min="133" max="133" width="35.26953125" style="1" bestFit="1" customWidth="1"/>
    <col min="134" max="134" width="28.7265625" style="1" bestFit="1" customWidth="1"/>
    <col min="135" max="135" width="30.7265625" style="1" bestFit="1" customWidth="1"/>
    <col min="136" max="136" width="29" style="1" bestFit="1" customWidth="1"/>
    <col min="137" max="137" width="39.7265625" style="1" bestFit="1" customWidth="1"/>
    <col min="138" max="138" width="34.453125" style="1" bestFit="1" customWidth="1"/>
    <col min="139" max="139" width="35.453125" style="1" bestFit="1" customWidth="1"/>
    <col min="140" max="140" width="23.453125" style="1" bestFit="1" customWidth="1"/>
    <col min="141" max="141" width="22.26953125" style="1" bestFit="1" customWidth="1"/>
    <col min="142" max="142" width="22" style="1" bestFit="1" customWidth="1"/>
    <col min="143" max="143" width="16.26953125" style="1" bestFit="1" customWidth="1"/>
    <col min="144" max="144" width="35.26953125" style="1" bestFit="1" customWidth="1"/>
    <col min="145" max="145" width="28.7265625" style="1" bestFit="1" customWidth="1"/>
    <col min="146" max="146" width="30.7265625" style="1" bestFit="1" customWidth="1"/>
    <col min="147" max="147" width="29" style="1" bestFit="1" customWidth="1"/>
    <col min="148" max="148" width="39.7265625" style="1" bestFit="1" customWidth="1"/>
    <col min="149" max="149" width="34.453125" style="1" bestFit="1" customWidth="1"/>
    <col min="150" max="150" width="35.453125" style="1" bestFit="1" customWidth="1"/>
    <col min="151" max="151" width="23.453125" style="1" bestFit="1" customWidth="1"/>
    <col min="152" max="152" width="22.26953125" style="1" bestFit="1" customWidth="1"/>
    <col min="153" max="153" width="22" style="1" bestFit="1" customWidth="1"/>
    <col min="154" max="154" width="16.26953125" style="1" bestFit="1" customWidth="1"/>
    <col min="155" max="155" width="35.26953125" style="1" bestFit="1" customWidth="1"/>
    <col min="156" max="156" width="28.7265625" style="1" bestFit="1" customWidth="1"/>
    <col min="157" max="157" width="30.7265625" style="1" bestFit="1" customWidth="1"/>
    <col min="158" max="158" width="29" style="1" bestFit="1" customWidth="1"/>
    <col min="159" max="159" width="39.7265625" style="1" bestFit="1" customWidth="1"/>
    <col min="160" max="160" width="34.453125" style="1" bestFit="1" customWidth="1"/>
    <col min="161" max="161" width="35.453125" style="1" bestFit="1" customWidth="1"/>
    <col min="162" max="162" width="23.453125" style="1" bestFit="1" customWidth="1"/>
    <col min="163" max="163" width="22.26953125" style="1" bestFit="1" customWidth="1"/>
    <col min="164" max="164" width="22" style="1" bestFit="1" customWidth="1"/>
    <col min="165" max="165" width="16.26953125" style="1" bestFit="1" customWidth="1"/>
    <col min="166" max="166" width="35.26953125" style="1" bestFit="1" customWidth="1"/>
    <col min="167" max="167" width="28.7265625" style="1" bestFit="1" customWidth="1"/>
    <col min="168" max="168" width="31.7265625" style="1" bestFit="1" customWidth="1"/>
    <col min="169" max="169" width="30.26953125" style="1" bestFit="1" customWidth="1"/>
    <col min="170" max="170" width="40.7265625" style="1" bestFit="1" customWidth="1"/>
    <col min="171" max="171" width="35.453125" style="1" bestFit="1" customWidth="1"/>
    <col min="172" max="172" width="36.453125" style="1" bestFit="1" customWidth="1"/>
    <col min="173" max="173" width="24.453125" style="1" bestFit="1" customWidth="1"/>
    <col min="174" max="174" width="23.26953125" style="1" bestFit="1" customWidth="1"/>
    <col min="175" max="175" width="23" style="1" bestFit="1" customWidth="1"/>
    <col min="176" max="176" width="17.453125" style="1" bestFit="1" customWidth="1"/>
    <col min="177" max="177" width="36.26953125" style="1" bestFit="1" customWidth="1"/>
    <col min="178" max="178" width="29.7265625" style="1" bestFit="1" customWidth="1"/>
    <col min="179" max="179" width="20.54296875" style="1" bestFit="1" customWidth="1"/>
    <col min="180" max="180" width="12.7265625" style="1" bestFit="1" customWidth="1"/>
    <col min="181" max="181" width="14.7265625" style="1" bestFit="1" customWidth="1"/>
    <col min="182" max="182" width="21.26953125" style="1" bestFit="1" customWidth="1"/>
    <col min="183" max="183" width="38.26953125" style="1" bestFit="1" customWidth="1"/>
    <col min="184" max="184" width="11" style="1" bestFit="1" customWidth="1"/>
    <col min="185" max="185" width="31.26953125" style="1" bestFit="1" customWidth="1"/>
    <col min="186" max="186" width="44" style="1" bestFit="1" customWidth="1"/>
    <col min="187" max="187" width="20.54296875" style="1" bestFit="1" customWidth="1"/>
    <col min="188" max="188" width="12.7265625" style="1" bestFit="1" customWidth="1"/>
    <col min="189" max="189" width="14.7265625" style="1" bestFit="1" customWidth="1"/>
    <col min="190" max="190" width="21.26953125" style="1" bestFit="1" customWidth="1"/>
    <col min="191" max="191" width="38.26953125" style="1" bestFit="1" customWidth="1"/>
    <col min="192" max="192" width="11" style="1" bestFit="1" customWidth="1"/>
    <col min="193" max="193" width="31.26953125" style="1" bestFit="1" customWidth="1"/>
    <col min="194" max="194" width="44" style="1" bestFit="1" customWidth="1"/>
    <col min="195" max="195" width="20.54296875" style="1" bestFit="1" customWidth="1"/>
    <col min="196" max="196" width="12.7265625" style="1" bestFit="1" customWidth="1"/>
    <col min="197" max="197" width="14.7265625" style="1" bestFit="1" customWidth="1"/>
    <col min="198" max="198" width="21.26953125" style="1" bestFit="1" customWidth="1"/>
    <col min="199" max="199" width="38.26953125" style="1" bestFit="1" customWidth="1"/>
    <col min="200" max="200" width="11" style="1" bestFit="1" customWidth="1"/>
    <col min="201" max="201" width="31.26953125" style="1" bestFit="1" customWidth="1"/>
    <col min="202" max="202" width="44" style="1" bestFit="1" customWidth="1"/>
    <col min="203" max="203" width="33.54296875" style="1" bestFit="1" customWidth="1"/>
    <col min="204" max="204" width="40.7265625" style="1" bestFit="1" customWidth="1"/>
    <col min="205" max="205" width="33.54296875" style="1" bestFit="1" customWidth="1"/>
    <col min="206" max="206" width="40.7265625" style="1" bestFit="1" customWidth="1"/>
    <col min="207" max="16384" width="9.26953125" style="1"/>
  </cols>
  <sheetData>
    <row r="1" spans="1:206" ht="15" customHeight="1" x14ac:dyDescent="0.35">
      <c r="A1" s="6" t="s">
        <v>60</v>
      </c>
      <c r="B1" s="6" t="s">
        <v>61</v>
      </c>
      <c r="C1" s="6" t="s">
        <v>112</v>
      </c>
      <c r="D1" s="6" t="s">
        <v>62</v>
      </c>
      <c r="E1" s="6" t="s">
        <v>63</v>
      </c>
      <c r="F1" s="6" t="s">
        <v>496</v>
      </c>
      <c r="G1" s="6" t="s">
        <v>497</v>
      </c>
      <c r="H1" s="6" t="s">
        <v>66</v>
      </c>
      <c r="I1" s="6" t="s">
        <v>65</v>
      </c>
      <c r="J1" s="6" t="s">
        <v>64</v>
      </c>
      <c r="K1" s="6" t="s">
        <v>498</v>
      </c>
      <c r="L1" s="6" t="s">
        <v>67</v>
      </c>
      <c r="M1" s="6" t="s">
        <v>69</v>
      </c>
      <c r="N1" s="6" t="s">
        <v>68</v>
      </c>
      <c r="O1" s="6" t="s">
        <v>499</v>
      </c>
      <c r="P1" s="6" t="s">
        <v>185</v>
      </c>
      <c r="Q1" s="6" t="s">
        <v>70</v>
      </c>
      <c r="R1" s="6" t="s">
        <v>76</v>
      </c>
      <c r="S1" s="6" t="s">
        <v>71</v>
      </c>
      <c r="T1" s="6" t="s">
        <v>72</v>
      </c>
      <c r="U1" s="6" t="s">
        <v>73</v>
      </c>
      <c r="V1" s="6" t="s">
        <v>74</v>
      </c>
      <c r="W1" s="6" t="s">
        <v>75</v>
      </c>
      <c r="X1" s="6" t="s">
        <v>124</v>
      </c>
      <c r="Y1" s="6" t="s">
        <v>126</v>
      </c>
      <c r="Z1" s="6" t="s">
        <v>127</v>
      </c>
      <c r="AA1" s="6" t="s">
        <v>128</v>
      </c>
      <c r="AB1" s="6" t="s">
        <v>129</v>
      </c>
      <c r="AC1" s="6" t="s">
        <v>130</v>
      </c>
      <c r="AD1" s="6" t="s">
        <v>131</v>
      </c>
      <c r="AE1" s="6" t="s">
        <v>353</v>
      </c>
      <c r="AF1" s="6" t="s">
        <v>355</v>
      </c>
      <c r="AG1" s="6" t="s">
        <v>356</v>
      </c>
      <c r="AH1" s="6" t="s">
        <v>474</v>
      </c>
      <c r="AI1" s="6" t="s">
        <v>354</v>
      </c>
      <c r="AJ1" s="6" t="s">
        <v>357</v>
      </c>
      <c r="AK1" s="6" t="s">
        <v>358</v>
      </c>
      <c r="AL1" s="6" t="s">
        <v>475</v>
      </c>
      <c r="AM1" s="6" t="s">
        <v>506</v>
      </c>
      <c r="AN1" s="6" t="s">
        <v>427</v>
      </c>
      <c r="AO1" s="6" t="s">
        <v>507</v>
      </c>
      <c r="AP1" s="6" t="s">
        <v>508</v>
      </c>
      <c r="AQ1" s="6" t="s">
        <v>509</v>
      </c>
      <c r="AR1" s="6" t="s">
        <v>510</v>
      </c>
      <c r="AS1" s="6" t="s">
        <v>500</v>
      </c>
      <c r="AT1" s="6" t="s">
        <v>502</v>
      </c>
      <c r="AU1" s="6" t="s">
        <v>503</v>
      </c>
      <c r="AV1" s="6" t="s">
        <v>504</v>
      </c>
      <c r="AW1" s="6" t="s">
        <v>505</v>
      </c>
      <c r="AX1" s="6" t="s">
        <v>428</v>
      </c>
      <c r="AY1" s="6" t="s">
        <v>511</v>
      </c>
      <c r="AZ1" s="6" t="s">
        <v>512</v>
      </c>
      <c r="BA1" s="6" t="s">
        <v>513</v>
      </c>
      <c r="BB1" s="6" t="s">
        <v>514</v>
      </c>
      <c r="BC1" s="6" t="s">
        <v>501</v>
      </c>
      <c r="BD1" s="6" t="s">
        <v>515</v>
      </c>
      <c r="BE1" s="6" t="s">
        <v>516</v>
      </c>
      <c r="BF1" s="6" t="s">
        <v>517</v>
      </c>
      <c r="BG1" s="6" t="s">
        <v>360</v>
      </c>
      <c r="BH1" s="6" t="s">
        <v>518</v>
      </c>
      <c r="BI1" s="6" t="s">
        <v>519</v>
      </c>
      <c r="BJ1" s="6" t="s">
        <v>520</v>
      </c>
      <c r="BK1" s="6" t="s">
        <v>521</v>
      </c>
      <c r="BL1" s="6" t="s">
        <v>361</v>
      </c>
      <c r="BM1" s="6" t="s">
        <v>522</v>
      </c>
      <c r="BN1" s="6" t="s">
        <v>523</v>
      </c>
      <c r="BO1" s="6" t="s">
        <v>524</v>
      </c>
      <c r="BP1" s="6" t="s">
        <v>525</v>
      </c>
      <c r="BQ1" s="6" t="s">
        <v>528</v>
      </c>
      <c r="BR1" s="6" t="s">
        <v>529</v>
      </c>
      <c r="BS1" s="6" t="s">
        <v>377</v>
      </c>
      <c r="BT1" s="6" t="s">
        <v>530</v>
      </c>
      <c r="BU1" s="6" t="s">
        <v>531</v>
      </c>
      <c r="BV1" s="6" t="s">
        <v>532</v>
      </c>
      <c r="BW1" s="6" t="s">
        <v>533</v>
      </c>
      <c r="BX1" s="6" t="s">
        <v>534</v>
      </c>
      <c r="BY1" s="6" t="s">
        <v>535</v>
      </c>
      <c r="BZ1" s="17" t="s">
        <v>536</v>
      </c>
      <c r="CA1" s="17" t="s">
        <v>537</v>
      </c>
      <c r="CB1" s="6" t="s">
        <v>538</v>
      </c>
      <c r="CC1" s="6" t="s">
        <v>539</v>
      </c>
      <c r="CD1" s="6" t="s">
        <v>378</v>
      </c>
      <c r="CE1" s="6" t="s">
        <v>540</v>
      </c>
      <c r="CF1" s="6" t="s">
        <v>541</v>
      </c>
      <c r="CG1" s="6" t="s">
        <v>542</v>
      </c>
      <c r="CH1" s="6" t="s">
        <v>543</v>
      </c>
      <c r="CI1" s="6" t="s">
        <v>544</v>
      </c>
      <c r="CJ1" s="6" t="s">
        <v>545</v>
      </c>
      <c r="CK1" s="17" t="s">
        <v>546</v>
      </c>
      <c r="CL1" s="17" t="s">
        <v>547</v>
      </c>
      <c r="CM1" s="6" t="s">
        <v>548</v>
      </c>
      <c r="CN1" s="6" t="s">
        <v>549</v>
      </c>
      <c r="CO1" s="6" t="s">
        <v>379</v>
      </c>
      <c r="CP1" s="6" t="s">
        <v>550</v>
      </c>
      <c r="CQ1" s="6" t="s">
        <v>551</v>
      </c>
      <c r="CR1" s="6" t="s">
        <v>552</v>
      </c>
      <c r="CS1" s="6" t="s">
        <v>553</v>
      </c>
      <c r="CT1" s="6" t="s">
        <v>554</v>
      </c>
      <c r="CU1" s="6" t="s">
        <v>555</v>
      </c>
      <c r="CV1" s="17" t="s">
        <v>556</v>
      </c>
      <c r="CW1" s="17" t="s">
        <v>557</v>
      </c>
      <c r="CX1" s="6" t="s">
        <v>559</v>
      </c>
      <c r="CY1" s="6" t="s">
        <v>560</v>
      </c>
      <c r="CZ1" s="6" t="s">
        <v>380</v>
      </c>
      <c r="DA1" s="6" t="s">
        <v>561</v>
      </c>
      <c r="DB1" s="6" t="s">
        <v>562</v>
      </c>
      <c r="DC1" s="6" t="s">
        <v>563</v>
      </c>
      <c r="DD1" s="6" t="s">
        <v>564</v>
      </c>
      <c r="DE1" s="6" t="s">
        <v>565</v>
      </c>
      <c r="DF1" s="6" t="s">
        <v>566</v>
      </c>
      <c r="DG1" s="17" t="s">
        <v>567</v>
      </c>
      <c r="DH1" s="17" t="s">
        <v>568</v>
      </c>
      <c r="DI1" s="6" t="s">
        <v>569</v>
      </c>
      <c r="DJ1" s="6" t="s">
        <v>570</v>
      </c>
      <c r="DK1" s="6" t="s">
        <v>381</v>
      </c>
      <c r="DL1" s="6" t="s">
        <v>571</v>
      </c>
      <c r="DM1" s="6" t="s">
        <v>572</v>
      </c>
      <c r="DN1" s="6" t="s">
        <v>573</v>
      </c>
      <c r="DO1" s="6" t="s">
        <v>574</v>
      </c>
      <c r="DP1" s="6" t="s">
        <v>575</v>
      </c>
      <c r="DQ1" s="6" t="s">
        <v>576</v>
      </c>
      <c r="DR1" s="17" t="s">
        <v>577</v>
      </c>
      <c r="DS1" s="17" t="s">
        <v>578</v>
      </c>
      <c r="DT1" s="6" t="s">
        <v>579</v>
      </c>
      <c r="DU1" s="6" t="s">
        <v>580</v>
      </c>
      <c r="DV1" s="6" t="s">
        <v>382</v>
      </c>
      <c r="DW1" s="6" t="s">
        <v>581</v>
      </c>
      <c r="DX1" s="6" t="s">
        <v>582</v>
      </c>
      <c r="DY1" s="6" t="s">
        <v>583</v>
      </c>
      <c r="DZ1" s="6" t="s">
        <v>584</v>
      </c>
      <c r="EA1" s="6" t="s">
        <v>585</v>
      </c>
      <c r="EB1" s="6" t="s">
        <v>586</v>
      </c>
      <c r="EC1" s="17" t="s">
        <v>587</v>
      </c>
      <c r="ED1" s="17" t="s">
        <v>588</v>
      </c>
      <c r="EE1" s="6" t="s">
        <v>589</v>
      </c>
      <c r="EF1" s="6" t="s">
        <v>590</v>
      </c>
      <c r="EG1" s="6" t="s">
        <v>383</v>
      </c>
      <c r="EH1" s="6" t="s">
        <v>591</v>
      </c>
      <c r="EI1" s="6" t="s">
        <v>592</v>
      </c>
      <c r="EJ1" s="6" t="s">
        <v>593</v>
      </c>
      <c r="EK1" s="6" t="s">
        <v>594</v>
      </c>
      <c r="EL1" s="6" t="s">
        <v>595</v>
      </c>
      <c r="EM1" s="6" t="s">
        <v>596</v>
      </c>
      <c r="EN1" s="17" t="s">
        <v>597</v>
      </c>
      <c r="EO1" s="17" t="s">
        <v>598</v>
      </c>
      <c r="EP1" s="6" t="s">
        <v>599</v>
      </c>
      <c r="EQ1" s="6" t="s">
        <v>600</v>
      </c>
      <c r="ER1" s="6" t="s">
        <v>384</v>
      </c>
      <c r="ES1" s="6" t="s">
        <v>601</v>
      </c>
      <c r="ET1" s="6" t="s">
        <v>602</v>
      </c>
      <c r="EU1" s="6" t="s">
        <v>603</v>
      </c>
      <c r="EV1" s="6" t="s">
        <v>604</v>
      </c>
      <c r="EW1" s="6" t="s">
        <v>605</v>
      </c>
      <c r="EX1" s="6" t="s">
        <v>606</v>
      </c>
      <c r="EY1" s="17" t="s">
        <v>607</v>
      </c>
      <c r="EZ1" s="17" t="s">
        <v>608</v>
      </c>
      <c r="FA1" s="6" t="s">
        <v>609</v>
      </c>
      <c r="FB1" s="6" t="s">
        <v>610</v>
      </c>
      <c r="FC1" s="6" t="s">
        <v>385</v>
      </c>
      <c r="FD1" s="6" t="s">
        <v>611</v>
      </c>
      <c r="FE1" s="6" t="s">
        <v>612</v>
      </c>
      <c r="FF1" s="6" t="s">
        <v>613</v>
      </c>
      <c r="FG1" s="6" t="s">
        <v>614</v>
      </c>
      <c r="FH1" s="6" t="s">
        <v>615</v>
      </c>
      <c r="FI1" s="6" t="s">
        <v>616</v>
      </c>
      <c r="FJ1" s="17" t="s">
        <v>617</v>
      </c>
      <c r="FK1" s="17" t="s">
        <v>618</v>
      </c>
      <c r="FL1" s="6" t="s">
        <v>619</v>
      </c>
      <c r="FM1" s="6" t="s">
        <v>620</v>
      </c>
      <c r="FN1" s="6" t="s">
        <v>386</v>
      </c>
      <c r="FO1" s="6" t="s">
        <v>621</v>
      </c>
      <c r="FP1" s="6" t="s">
        <v>622</v>
      </c>
      <c r="FQ1" s="6" t="s">
        <v>623</v>
      </c>
      <c r="FR1" s="6" t="s">
        <v>624</v>
      </c>
      <c r="FS1" s="6" t="s">
        <v>625</v>
      </c>
      <c r="FT1" s="6" t="s">
        <v>626</v>
      </c>
      <c r="FU1" s="17" t="s">
        <v>627</v>
      </c>
      <c r="FV1" s="17" t="s">
        <v>628</v>
      </c>
      <c r="FW1" s="6" t="s">
        <v>629</v>
      </c>
      <c r="FX1" s="6" t="s">
        <v>630</v>
      </c>
      <c r="FY1" s="6" t="s">
        <v>631</v>
      </c>
      <c r="FZ1" s="17" t="s">
        <v>493</v>
      </c>
      <c r="GA1" s="17" t="s">
        <v>632</v>
      </c>
      <c r="GB1" s="6" t="s">
        <v>633</v>
      </c>
      <c r="GC1" s="6" t="s">
        <v>634</v>
      </c>
      <c r="GD1" s="6" t="s">
        <v>635</v>
      </c>
      <c r="GE1" s="6" t="s">
        <v>636</v>
      </c>
      <c r="GF1" s="6" t="s">
        <v>637</v>
      </c>
      <c r="GG1" s="6" t="s">
        <v>638</v>
      </c>
      <c r="GH1" s="17" t="s">
        <v>494</v>
      </c>
      <c r="GI1" s="17" t="s">
        <v>639</v>
      </c>
      <c r="GJ1" s="6" t="s">
        <v>640</v>
      </c>
      <c r="GK1" s="6" t="s">
        <v>641</v>
      </c>
      <c r="GL1" s="6" t="s">
        <v>642</v>
      </c>
      <c r="GM1" s="6" t="s">
        <v>643</v>
      </c>
      <c r="GN1" s="6" t="s">
        <v>644</v>
      </c>
      <c r="GO1" s="6" t="s">
        <v>645</v>
      </c>
      <c r="GP1" s="17" t="s">
        <v>495</v>
      </c>
      <c r="GQ1" s="17" t="s">
        <v>646</v>
      </c>
      <c r="GR1" s="6" t="s">
        <v>647</v>
      </c>
      <c r="GS1" s="6" t="s">
        <v>648</v>
      </c>
      <c r="GT1" s="6" t="s">
        <v>649</v>
      </c>
      <c r="GU1" s="20" t="s">
        <v>650</v>
      </c>
      <c r="GV1" s="20" t="s">
        <v>526</v>
      </c>
      <c r="GW1" s="20" t="s">
        <v>651</v>
      </c>
      <c r="GX1" s="20" t="s">
        <v>527</v>
      </c>
    </row>
    <row r="2" spans="1:206" ht="15" customHeight="1" x14ac:dyDescent="0.35">
      <c r="A2" s="1" t="str">
        <f>nome</f>
        <v>MATTEO</v>
      </c>
      <c r="B2" s="1" t="str">
        <f>cognome</f>
        <v>GRUPPIONI</v>
      </c>
      <c r="C2" s="1" t="str">
        <f>sesso</f>
        <v>M</v>
      </c>
      <c r="D2" s="1">
        <f>stato_nascita</f>
        <v>0</v>
      </c>
      <c r="E2" s="1">
        <f>comune_nascita</f>
        <v>0</v>
      </c>
      <c r="F2" s="1">
        <f>provincia_nascita</f>
        <v>0</v>
      </c>
      <c r="G2" s="1" t="str">
        <f>data_nascita</f>
        <v>1975</v>
      </c>
      <c r="H2" s="1">
        <f>indirizzo_residenza</f>
        <v>0</v>
      </c>
      <c r="I2" s="1">
        <f>cap_residenza</f>
        <v>0</v>
      </c>
      <c r="J2" s="1">
        <f>comune_residenza</f>
        <v>0</v>
      </c>
      <c r="K2" s="1">
        <f>provincia_residenza</f>
        <v>0</v>
      </c>
      <c r="L2" s="1">
        <f>indirizzo_domicilio</f>
        <v>0</v>
      </c>
      <c r="M2" s="1">
        <f>cap_domicilio</f>
        <v>0</v>
      </c>
      <c r="N2" s="1">
        <f>comune_domicilio</f>
        <v>0</v>
      </c>
      <c r="O2" s="1">
        <f>provincia_domicilio</f>
        <v>0</v>
      </c>
      <c r="P2" s="1">
        <f>codice_fiscale</f>
        <v>0</v>
      </c>
      <c r="Q2" s="1">
        <f>partita_iva</f>
        <v>0</v>
      </c>
      <c r="R2" s="1">
        <f>intestatario_partita_iva</f>
        <v>0</v>
      </c>
      <c r="S2" s="1">
        <f>telefono</f>
        <v>0</v>
      </c>
      <c r="T2" s="1">
        <f>cellulare</f>
        <v>0</v>
      </c>
      <c r="U2" s="1">
        <f>fax</f>
        <v>0</v>
      </c>
      <c r="V2" s="1">
        <f>email</f>
        <v>0</v>
      </c>
      <c r="W2" s="1">
        <f>pec</f>
        <v>0</v>
      </c>
      <c r="X2" s="1" t="str">
        <f>lingua_madre</f>
        <v>italiano</v>
      </c>
      <c r="Y2" s="1" t="str">
        <f>lingua1</f>
        <v>inglese</v>
      </c>
      <c r="Z2" s="1" t="str">
        <f>lingua1_livello</f>
        <v>2 Elementare</v>
      </c>
      <c r="AA2" s="1" t="str">
        <f>lingua2</f>
        <v>francese</v>
      </c>
      <c r="AB2" s="1" t="str">
        <f>lingua2_livello</f>
        <v>2 Elementare</v>
      </c>
      <c r="AC2" s="1">
        <f>lingua3</f>
        <v>0</v>
      </c>
      <c r="AD2" s="1">
        <f>lingua3_livello</f>
        <v>0</v>
      </c>
      <c r="AE2" s="1" t="str">
        <f>spec_principale</f>
        <v>ECOINDUSTRIA</v>
      </c>
      <c r="AF2" s="1" t="str">
        <f>ads1_principale</f>
        <v>AE1 Generazione e gestione distribuita dell’energia</v>
      </c>
      <c r="AG2" s="1" t="str">
        <f>ads1_secondaria</f>
        <v>AE7 Tecnologie per la gestione, il monitoraggio e il trattamento dell’acqua, dell’aria e dei rifiuti</v>
      </c>
      <c r="AH2" s="1" t="str">
        <f>ads1_terziaria</f>
        <v>AE4 Infrastrutture per la mobilità elettrica</v>
      </c>
      <c r="AI2" s="1">
        <f>spec_secondaria</f>
        <v>0</v>
      </c>
      <c r="AJ2" s="1">
        <f>ads2_principale</f>
        <v>0</v>
      </c>
      <c r="AK2" s="1">
        <f>ads2_secondaria</f>
        <v>0</v>
      </c>
      <c r="AL2" s="1">
        <f>ads2_terziaria</f>
        <v>0</v>
      </c>
      <c r="AM2" s="1" t="str">
        <f>l1_tipo</f>
        <v>Vecchio ordinamento</v>
      </c>
      <c r="AN2" s="1" t="str">
        <f>l1_tema</f>
        <v>INGEGNERIA CIVILE IND. IDRAULICA</v>
      </c>
      <c r="AO2" s="1" t="str">
        <f>l1_anno</f>
        <v>2003</v>
      </c>
      <c r="AP2" s="1" t="str">
        <f>l1_presso</f>
        <v>UNIVERSITà DEGLI STUDI DI FERRARA</v>
      </c>
      <c r="AQ2" s="1" t="str">
        <f>l1_titolo</f>
        <v>Studio di adeguamento idraulico e del sistema di regolazione del Canale Fossò (Bacino Sinistra Brenta Idrovora, Consorzio di Bonifica Bacchiglione-Brenta) per lo sviluppo della irrigazione  e della capacità di depurazione naturale delle acque.</v>
      </c>
      <c r="AR2" s="1" t="str">
        <f>l1_voto</f>
        <v>98/110</v>
      </c>
      <c r="AS2" s="1">
        <f>l11_tema</f>
        <v>0</v>
      </c>
      <c r="AT2" s="1">
        <f>l11_anno</f>
        <v>0</v>
      </c>
      <c r="AU2" s="1">
        <f>l11_presso</f>
        <v>0</v>
      </c>
      <c r="AV2" s="1">
        <f>l11_titolo</f>
        <v>0</v>
      </c>
      <c r="AW2" s="1">
        <f>l2_tipo</f>
        <v>0</v>
      </c>
      <c r="AX2" s="1">
        <f>l2_tema</f>
        <v>0</v>
      </c>
      <c r="AY2" s="1">
        <f>l2_anno</f>
        <v>0</v>
      </c>
      <c r="AZ2" s="1">
        <f>l2_presso</f>
        <v>0</v>
      </c>
      <c r="BA2" s="1">
        <f>l2_titolo</f>
        <v>0</v>
      </c>
      <c r="BB2" s="1">
        <f>l2_voto</f>
        <v>0</v>
      </c>
      <c r="BC2" s="1">
        <f>l21_tema</f>
        <v>0</v>
      </c>
      <c r="BD2" s="1">
        <f>l21_anno</f>
        <v>0</v>
      </c>
      <c r="BE2" s="1">
        <f>l21_presso</f>
        <v>0</v>
      </c>
      <c r="BF2" s="1">
        <f>l21_titolo</f>
        <v>0</v>
      </c>
      <c r="BG2" s="1">
        <f>dot_tema</f>
        <v>0</v>
      </c>
      <c r="BH2" s="1">
        <f>dot_anno</f>
        <v>0</v>
      </c>
      <c r="BI2" s="1">
        <f>dot_presso</f>
        <v>0</v>
      </c>
      <c r="BJ2" s="1">
        <f>dot_titolo</f>
        <v>0</v>
      </c>
      <c r="BK2" s="1">
        <f>dot_voto</f>
        <v>0</v>
      </c>
      <c r="BL2" s="1">
        <f>m2l_tema</f>
        <v>0</v>
      </c>
      <c r="BM2" s="1">
        <f>m2l_anno</f>
        <v>0</v>
      </c>
      <c r="BN2" s="1">
        <f>m2l_presso</f>
        <v>0</v>
      </c>
      <c r="BO2" s="1">
        <f>m2l_titolo</f>
        <v>0</v>
      </c>
      <c r="BP2" s="1">
        <f>m2l_voto</f>
        <v>0</v>
      </c>
      <c r="BQ2" s="1">
        <f>ep1_inizio</f>
        <v>37956</v>
      </c>
      <c r="BR2" s="1">
        <f>ep1_fine</f>
        <v>38776</v>
      </c>
      <c r="BS2" s="1" t="str">
        <f>ep1_denominazione</f>
        <v>INGENIA Studio Asssociato</v>
      </c>
      <c r="BT2" s="1" t="str">
        <f>ep1_comune</f>
        <v>Copparo</v>
      </c>
      <c r="BU2" s="1" t="str">
        <f>ep1_provincia</f>
        <v>FE</v>
      </c>
      <c r="BV2" s="1" t="str">
        <f>ep1_dimensione</f>
        <v>1 Micro impresa (&lt; 10 dipendenti)</v>
      </c>
      <c r="BW2" s="1" t="str">
        <f>ep1_settore</f>
        <v>Ingegneria Civile-Urbanistica-Termotecnica</v>
      </c>
      <c r="BX2" s="1" t="str">
        <f>ep1_ambito</f>
        <v>Privato</v>
      </c>
      <c r="BY2" s="1" t="str">
        <f>ep1_rife</f>
        <v>Macro-area principale (MA1)</v>
      </c>
      <c r="BZ2" s="1" t="str">
        <f>ep1_attivita</f>
        <v>Progettazione strutturale edifici in C.A., acciaio, muratura, realizzazione impianti termotecnici, redazione capitolati e computi metrici, redazione piani della sicurezza, gestione di cantieri edili, redazione e gestione pratiche edilizie.</v>
      </c>
      <c r="CA2" s="1" t="str">
        <f>ep1_resp</f>
        <v>Progettazione strutture e impianti, gestione cantieri edili, rapporti con enti pubblici e clienti privati</v>
      </c>
      <c r="CB2" s="1">
        <f>ep2_inizio</f>
        <v>38777</v>
      </c>
      <c r="CC2" s="1">
        <f>ep2_fine</f>
        <v>39506</v>
      </c>
      <c r="CD2" s="1" t="str">
        <f>ep2_denominazione</f>
        <v>STE.MI. HOUSING SPA</v>
      </c>
      <c r="CE2" s="1" t="str">
        <f>ep2_comune</f>
        <v>Rovigo</v>
      </c>
      <c r="CF2" s="1" t="str">
        <f>ep2_provincia</f>
        <v>RO</v>
      </c>
      <c r="CG2" s="1" t="str">
        <f>ep2_dimensione</f>
        <v>2 Piccola impresa (&lt; 50 dipendenti)</v>
      </c>
      <c r="CH2" s="1" t="str">
        <f>ep2_settore</f>
        <v>Edilizia civile</v>
      </c>
      <c r="CI2" s="1" t="str">
        <f>ep2_ambito</f>
        <v>Privato</v>
      </c>
      <c r="CJ2" s="1" t="str">
        <f>ep2_rife</f>
        <v>Macro-area principale (MA1)</v>
      </c>
      <c r="CK2" s="1" t="str">
        <f>ep2_attivita</f>
        <v>Progettazione strutturale in C.A., acciaio, muratura, realizzazione impianti termotecnici, redazione capitolati e computi metrici, redazione piani della sicurezza, collaborazione alla Direzione Lavori presso cantieri edili, redazione e gestione pratiche edilizie; progettazione, verifica e direzione lavori di opere relative a reti di fognatura e reti di adduzione e distribuzione idrica in ambito di nuove urbanizzazioni di tipo residenziale ed artigianale-produttivo con particolare attenzione agli aspetti architettonici, strutturali ed impiantistici.</v>
      </c>
      <c r="CL2" s="1" t="str">
        <f>ep2_resp</f>
        <v>Gestione cantieri edili, rapporti con enti pubblici, progettazione strutturale ed impiantistica</v>
      </c>
      <c r="CM2" s="1" t="str">
        <f>ep3_inizio</f>
        <v>01/03/2008</v>
      </c>
      <c r="CN2" s="1" t="str">
        <f>ep3_fine</f>
        <v>31/12/2010</v>
      </c>
      <c r="CO2" s="1" t="str">
        <f>ep3_denominazione</f>
        <v>Studio di Ingegneria e Progettazione Dott. Ing. Emanuele Luciani</v>
      </c>
      <c r="CP2" s="1" t="str">
        <f>ep3_comune</f>
        <v>Comacchio</v>
      </c>
      <c r="CQ2" s="1" t="str">
        <f>ep3_provincia</f>
        <v>FE</v>
      </c>
      <c r="CR2" s="1" t="str">
        <f>ep3_dimensione</f>
        <v>1 Micro impresa (&lt; 10 dipendenti)</v>
      </c>
      <c r="CS2" s="1" t="str">
        <f>ep3_settore</f>
        <v>Ingegneria Civile</v>
      </c>
      <c r="CT2" s="1" t="str">
        <f>ep3_ambito</f>
        <v>Privato</v>
      </c>
      <c r="CU2" s="1" t="str">
        <f>ep3_rife</f>
        <v>Macro-area principale (MA1)</v>
      </c>
      <c r="CV2" s="1" t="str">
        <f>ep3_attivita</f>
        <v>Progettazione esecutiva strutture in C.A., acciaio, muratura, legno, realizzazione di impianti termotecnici, progettazione e verifica di reti di fognatura bianca e nera, progettazione e verifica di impianti di adduzione e distribuzione idrica con opportuni software di modellazione, progettazione e collaborazione alla progettazione architettonica ed urbanistica in ambito residenziale ed artigianale, redazione capitolati e computi metrici, redazione piani di sicurezza, progettazione antincendio, collaborazione alla Direzione Lavori presso cantieri edili, redazione e gestione pratiche edilizie</v>
      </c>
      <c r="CW2" s="1" t="str">
        <f>ep3_resp</f>
        <v>Gestione cantieri edili, rapporti con enti pubblici, progettazione strutturale ed impiantistica</v>
      </c>
      <c r="CX2" s="1" t="str">
        <f>ep4_inizio</f>
        <v>01/01/2011</v>
      </c>
      <c r="CY2" s="1" t="str">
        <f>ep4_fine</f>
        <v>13/11/2011</v>
      </c>
      <c r="CZ2" s="1" t="str">
        <f>ep4_denominazione</f>
        <v>Attività libero professionale</v>
      </c>
      <c r="DA2" s="1" t="str">
        <f>ep4_comune</f>
        <v>Copparo</v>
      </c>
      <c r="DB2" s="1" t="str">
        <f>ep4_provincia</f>
        <v>FE</v>
      </c>
      <c r="DC2" s="1" t="str">
        <f>ep4_dimensione</f>
        <v>1 Micro impresa (&lt; 10 dipendenti)</v>
      </c>
      <c r="DD2" s="1" t="str">
        <f>ep4_settore</f>
        <v>Ingegneria Civile</v>
      </c>
      <c r="DE2" s="1" t="str">
        <f>ep4_ambito</f>
        <v>Privato</v>
      </c>
      <c r="DF2" s="1" t="str">
        <f>ep4_rife</f>
        <v>Macro-area principale (MA1)</v>
      </c>
      <c r="DG2" s="1" t="str">
        <f>ep4_attivita</f>
        <v>Progettazione esecutiva strutture in C.A., acciaio, muratura, legno, progettazione e verifica di impianti termotecnici, progettazione impianti a pannelli solari ed impianti fotovoltaici, progettazione e verifica di reti di fognatura bianca e nera, progettazione e verifica di impianti di adduzione e distribuzione idrica con opportuni software di modellazione, collaborazione alla progettazione architettonica ed urbanistica in ambito residenziale ed artigianale, redazione capitolati e computi metrici, redazione piani di sicurezza e coordinamento della sicurezza nei cantieri edili, progettazione antincendio, Direzione Lavori presso cantieri edili, redazione e gestione pratiche edilizie.</v>
      </c>
      <c r="DH2" s="1" t="str">
        <f>ep4_resp</f>
        <v>Gestione cantieri edili, rapporti con enti pubblici, progettazione strutturale ed impiantistica</v>
      </c>
      <c r="DI2" s="1" t="str">
        <f>ep5_inizio</f>
        <v>14/11/2011</v>
      </c>
      <c r="DJ2" s="1" t="str">
        <f>ep5_fine</f>
        <v>10/10/2015</v>
      </c>
      <c r="DK2" s="1" t="str">
        <f>ep5_denominazione</f>
        <v>Comune di Copparo</v>
      </c>
      <c r="DL2" s="1" t="str">
        <f>ep5_comune</f>
        <v>Copparo</v>
      </c>
      <c r="DM2" s="1" t="str">
        <f>ep5_provincia</f>
        <v>FE</v>
      </c>
      <c r="DN2" s="1" t="str">
        <f>ep5_dimensione</f>
        <v>5 Ente pubblico</v>
      </c>
      <c r="DO2" s="1" t="str">
        <f>ep5_settore</f>
        <v>Ambiente Energia Ingegneria Civile</v>
      </c>
      <c r="DP2" s="1" t="str">
        <f>ep5_ambito</f>
        <v>Pubblico</v>
      </c>
      <c r="DQ2" s="1" t="str">
        <f>ep5_rife</f>
        <v>Macro-area principale (MA1)</v>
      </c>
      <c r="DR2" s="1" t="str">
        <f>ep5_attivita</f>
        <v xml:space="preserve">gestione autorizzazioni in ambito ambientale AIA, VIA, AUA, inquinamenti ambientali e screening di competenza interna e supporto procedure di competenza esterna; sorveglianza, controllo e predisposizione di provvedimenti per criticità delle reti impiantistiche, emergenze ambientali, inquinamenti e abbandono rifiuti; programmazione, pianificazione e progettazione in ambito energetico (Nuovo Impianto di Cogenerazione, Nuovo Impianto di Cremazione); realizzazione, controllo e monitoraggio Patto dei Sindaci e PAES; gestione fasi operative e rendicontazione UE dei lavori del progetto Europeo WARBO in Life (Water Re-Born) con progettazione e direzione lavori di una vasca di fitodepurazione ed annesse opere idrauliche presso l’ambito delle cave del Comune di Copparo; coordinamento Piano di Protezione Civile e gestione emergenze; organizzazione Centro Operativo Comunale della Protezione Civile (COC) e rapporti con volontariato, Enti esterni e Vigili del Fuoco; Supporto all’attività dell’Ufficio Progettazione e D.L. in ambito strutturale, Sismico, impiantistico (reti acquedotto e reti di fognatura), Sicurezza e Antincendio; Verifica statica edifici pubblici e privati in occasione degli eventi sismici del 20, 29 maggio 2012;partecipazione a commissioni ove sia richiesta la presenza di un tecnico esperto in materia di opere pubbliche, ambiente, reti di impianti, sismica, energia, sicurezza sul lavoro ed antincendio; In collaborazione con il Consorzio CEV (Consorzio Energia Veneto) ed ENEA Corso di Formazione “ REFERENTE PER L’ENERGIA” per la creazione di soggetti formati e qualificati per la gestione delle tematiche energetiche nelle Pubbliche Amministrazioni. Migliore classificato in Italia nella sessione d’esame del 2013.                                                                                    Summer School presso l’Università di Lisbona inerente il Progetto WARBO in Life + (Water Re-Born) finanziato nel 2011 dalla Comunità Europea (nell’ambito del programma LIFE+) con lo scopo di studiare misure per il miglioramento delle acque che scorrono nel sottosuolo caratterizzate da fenomeni di salinizzazione e/o inquinamento sfruttando la ricarica naturale ad opera delle acque piovane attraverso l’infiltrazione efficace nel terreno
</v>
      </c>
      <c r="DS2" s="1" t="str">
        <f>ep5_resp</f>
        <v>Gestione ufficio Energia Ambiente, rapporti con Università di Ferrara, enti pubblici e privati partecipazione a Conferenze di servizi per Autorizzazioni ambientali.</v>
      </c>
      <c r="DT2" s="1" t="str">
        <f>ep6_inizio</f>
        <v>15/11/2015</v>
      </c>
      <c r="DU2" s="1" t="str">
        <f>ep6_fine</f>
        <v>25/02/2019</v>
      </c>
      <c r="DV2" s="1" t="str">
        <f>ep6_denominazione</f>
        <v>Attività Libero professionale</v>
      </c>
      <c r="DW2" s="1" t="str">
        <f>ep6_comune</f>
        <v>Copparo</v>
      </c>
      <c r="DX2" s="1" t="str">
        <f>ep6_provincia</f>
        <v>FE</v>
      </c>
      <c r="DY2" s="1" t="str">
        <f>ep6_dimensione</f>
        <v>1 Micro impresa (&lt; 10 dipendenti)</v>
      </c>
      <c r="DZ2" s="1" t="str">
        <f>ep6_settore</f>
        <v>Ingegneria civile</v>
      </c>
      <c r="EA2" s="1" t="str">
        <f>ep6_ambito</f>
        <v>Privato</v>
      </c>
      <c r="EB2" s="1" t="str">
        <f>ep6_rife</f>
        <v>Macro-area principale (MA1)</v>
      </c>
      <c r="EC2" s="1" t="str">
        <f>ep6_attivita</f>
        <v xml:space="preserve">Progettazione esecutiva strutture in C.A., acciaio, muratura, legno, progettazione e verifica di impianti termotecnici, progettazione impianti a pannelli solari ed impianti fotovoltaici, progettazione e verifica di reti di fognatura bianca e nera, progettazione e verifica di impianti di adduzione e distribuzione idrica con opportuni software di modellazione, collaborazione alla progettazione architettonica ed urbanistica in ambito residenziale ed artigianale, redazione capitolati e computi metrici, redazione piani di sicurezza e coordinamento della sicurezza nei cantieri edili, progettazione antincendio, Direzione Lavori presso cantieri edili, redazione e gestione pratiche edilizie. 
Conoscenza normativa inerente la progettazione delle opere pubbliche (D.Lgs 50/2016 e s.m.i.) . collaborazione nella progettazione di opere strutturali e impianti idrotermosanitari per nuova ala di casa di riposo presso il comune di Tresigallo; Coordinamento della sicurezza in fase di progettazione ed esecuzione per la nuova realizzazione di passaggi pedonali ed installazione di impianti semaforici in Copparo per la Patrimonio Copparo S.r.l.; Coordinamento della sicurezza in fase di progettazione ed esecuzione per lavori di asfaltatura presso il Comune di Copparo; verifica carichi in copertura del palazzetto sportivo presso il Comune di Lendinara; Verifica delle strutture portanti costituenti il palco, la graticcia e balconate presso il Teatro comunale di Rovigo.
Collaborazione con la società Copparo Energia S.r.l. per la valutazione di fattibilità di progetti di impianti cogenerativi, impiati fotovoltaici, sistemi per la mobilità elettrica, trattamento fanghi di depurazione e biogas.
</v>
      </c>
      <c r="ED2" s="1" t="str">
        <f>ep6_resp</f>
        <v>Gestione cantieri edili, rapporti con enti pubblici, progettazione strutturale ed impiantistica</v>
      </c>
      <c r="EE2" s="1" t="str">
        <f>ep7_inizio</f>
        <v>gg/mm/aaaa</v>
      </c>
      <c r="EF2" s="1" t="str">
        <f>ep7_fine</f>
        <v>gg/mm/aaaa</v>
      </c>
      <c r="EG2" s="1">
        <f>ep7_denominazione</f>
        <v>0</v>
      </c>
      <c r="EH2" s="1">
        <f>ep7_comune</f>
        <v>0</v>
      </c>
      <c r="EI2" s="1">
        <f>ep7_provincia</f>
        <v>0</v>
      </c>
      <c r="EJ2" s="1">
        <f>ep7_dimensione</f>
        <v>0</v>
      </c>
      <c r="EK2" s="1">
        <f>ep7_settore</f>
        <v>0</v>
      </c>
      <c r="EL2" s="1">
        <f>ep7_ambito</f>
        <v>0</v>
      </c>
      <c r="EM2" s="1">
        <f>ep7_rife</f>
        <v>0</v>
      </c>
      <c r="EN2" s="1">
        <f>ep7_attivita</f>
        <v>0</v>
      </c>
      <c r="EO2" s="1">
        <f>ep7_resp</f>
        <v>0</v>
      </c>
      <c r="EP2" s="1" t="str">
        <f>ep8_inizio</f>
        <v>gg/mm/aaaa</v>
      </c>
      <c r="EQ2" s="1" t="str">
        <f>ep8_fine</f>
        <v>gg/mm/aaaa</v>
      </c>
      <c r="ER2" s="1">
        <f>ep8_denominazione</f>
        <v>0</v>
      </c>
      <c r="ES2" s="1">
        <f>ep8_comune</f>
        <v>0</v>
      </c>
      <c r="ET2" s="1">
        <f>ep8_provincia</f>
        <v>0</v>
      </c>
      <c r="EU2" s="1">
        <f>ep8_dimensione</f>
        <v>0</v>
      </c>
      <c r="EV2" s="1">
        <f>ep8_settore</f>
        <v>0</v>
      </c>
      <c r="EW2" s="1">
        <f>ep8_ambito</f>
        <v>0</v>
      </c>
      <c r="EX2" s="1">
        <f>ep8_rife</f>
        <v>0</v>
      </c>
      <c r="EY2" s="1">
        <f>ep8_attivita</f>
        <v>0</v>
      </c>
      <c r="EZ2" s="1">
        <f>ep8_resp</f>
        <v>0</v>
      </c>
      <c r="FA2" s="1" t="str">
        <f>ep9_inizio</f>
        <v>gg/mm/aaaa</v>
      </c>
      <c r="FB2" s="1" t="str">
        <f>ep9_fine</f>
        <v>gg/mm/aaaa</v>
      </c>
      <c r="FC2" s="1">
        <f>ep9_denominazione</f>
        <v>0</v>
      </c>
      <c r="FD2" s="1">
        <f>ep9_comune</f>
        <v>0</v>
      </c>
      <c r="FE2" s="1">
        <f>ep9_provincia</f>
        <v>0</v>
      </c>
      <c r="FF2" s="1">
        <f>ep9_dimensione</f>
        <v>0</v>
      </c>
      <c r="FG2" s="1">
        <f>ep9_settore</f>
        <v>0</v>
      </c>
      <c r="FH2" s="1">
        <f>ep9_ambito</f>
        <v>0</v>
      </c>
      <c r="FI2" s="1">
        <f>ep9_rife</f>
        <v>0</v>
      </c>
      <c r="FJ2" s="1">
        <f>ep9_attivita</f>
        <v>0</v>
      </c>
      <c r="FK2" s="1">
        <f>ep9_resp</f>
        <v>0</v>
      </c>
      <c r="FL2" s="1" t="str">
        <f>ep10_inizio</f>
        <v>gg/mm/aaaa</v>
      </c>
      <c r="FM2" s="1" t="str">
        <f>ep10_fine</f>
        <v>gg/mm/aaaa</v>
      </c>
      <c r="FN2" s="1">
        <f>ep10_denominazione</f>
        <v>0</v>
      </c>
      <c r="FO2" s="1">
        <f>ep10_comune</f>
        <v>0</v>
      </c>
      <c r="FP2" s="1">
        <f>ep10_provincia</f>
        <v>0</v>
      </c>
      <c r="FQ2" s="1">
        <f>ep10_dimensione</f>
        <v>0</v>
      </c>
      <c r="FR2" s="1">
        <f>ep10_settore</f>
        <v>0</v>
      </c>
      <c r="FS2" s="1">
        <f>ep10_ambito</f>
        <v>0</v>
      </c>
      <c r="FT2" s="1">
        <f>ep10_rife</f>
        <v>0</v>
      </c>
      <c r="FU2" s="1">
        <f>ep10_attivita</f>
        <v>0</v>
      </c>
      <c r="FV2" s="1">
        <f>ep10_resp</f>
        <v>0</v>
      </c>
      <c r="FW2" s="1">
        <f>bando1_ente</f>
        <v>0</v>
      </c>
      <c r="FX2" s="1">
        <f>bando1_ambito</f>
        <v>0</v>
      </c>
      <c r="FY2" s="1">
        <f>bando1_tema</f>
        <v>0</v>
      </c>
      <c r="FZ2" s="1">
        <f>bando1_misura</f>
        <v>0</v>
      </c>
      <c r="GA2" s="1">
        <f>bando1_descr</f>
        <v>0</v>
      </c>
      <c r="GB2" s="1">
        <f>bando1_anno</f>
        <v>0</v>
      </c>
      <c r="GC2" s="1">
        <f>bando1_proj_val</f>
        <v>0</v>
      </c>
      <c r="GD2" s="1">
        <f>bando1_inv_medio</f>
        <v>0</v>
      </c>
      <c r="GE2" s="1">
        <f>bando2_ente</f>
        <v>0</v>
      </c>
      <c r="GF2" s="1">
        <f>bando2_ambito</f>
        <v>0</v>
      </c>
      <c r="GG2" s="1">
        <f>bando2_tema</f>
        <v>0</v>
      </c>
      <c r="GH2" s="1">
        <f>bando2_misura</f>
        <v>0</v>
      </c>
      <c r="GI2" s="1">
        <f>bando2_descr</f>
        <v>0</v>
      </c>
      <c r="GJ2" s="1">
        <f>bando2_anno</f>
        <v>0</v>
      </c>
      <c r="GK2" s="1">
        <f>bando2_proj_val</f>
        <v>0</v>
      </c>
      <c r="GL2" s="1">
        <f>bando2_inv_medio</f>
        <v>0</v>
      </c>
      <c r="GM2" s="1">
        <f>bando3_ente</f>
        <v>0</v>
      </c>
      <c r="GN2" s="1">
        <f>bando3_ambito</f>
        <v>0</v>
      </c>
      <c r="GO2" s="1">
        <f>bando3_tema</f>
        <v>0</v>
      </c>
      <c r="GP2" s="1">
        <f>bando3_misura</f>
        <v>0</v>
      </c>
      <c r="GQ2" s="1">
        <f>bando3_descr</f>
        <v>0</v>
      </c>
      <c r="GR2" s="1">
        <f>bando3_anno</f>
        <v>0</v>
      </c>
      <c r="GS2" s="1">
        <f>bando3_proj_val</f>
        <v>0</v>
      </c>
      <c r="GT2" s="1">
        <f>bando3_inv_medio</f>
        <v>0</v>
      </c>
      <c r="GU2" s="1" t="str">
        <f>ads1_motivazioni_cs</f>
        <v xml:space="preserve">AE7= Nel corso di studi sono state acquisite conoscenze relative alla gestione, riuso, smaltimento di rifiuti oltre ai trattamenti delle acque derivanti da processi industriali attraverso specifici esami </v>
      </c>
      <c r="GV2" s="1" t="str">
        <f>ads1_motivazioni_ep</f>
        <v xml:space="preserve">AE1, AE7= l'esperienza professionale in ambito pubblico ha permesso l'acquisizione di conoscenze e competenze relative alla generazione e gestione distribuita dell'energia (collaborazione alla redazione del PAES del Comune di Copparo oltre al progetto di gestione distribuita dell'energia nei sei Comuni dell'Unione Terre e Fiumi. Inoltre ulteriori approfondimenti sono stati maturati con il corso di Referente per l'energia per le Pubbliche Amministrazioni superato con esito positivo nel febbraio 2013. Sono in fase di apporfondimento studi di fattibilità di impianti di cogenerazione da installarsi presso stabilimenti industriali allevamenti avicoli e centri natatori.                                                                                                                          AE4=Recentemente sono stati approfondite valutazioni circa la mobilità elettrica attraverso la collaborazioni con società private per l'installazione di colonnine per la ricarica di autoveicoli elettrici nei comuni di appartenenza </v>
      </c>
      <c r="GW2" s="1" t="str">
        <f>ads2_motivazioni_cs</f>
        <v>Acquisizione competenze tecniche e rapporti con Enti pubblici e privati</v>
      </c>
      <c r="GX2" s="1" t="str">
        <f>ads2_motivazioni_ep</f>
        <v>Acquisizione competenze tecniche e rapporti con Enti pubblici e privati</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7</vt:i4>
      </vt:variant>
      <vt:variant>
        <vt:lpstr>Intervalli denominati</vt:lpstr>
      </vt:variant>
      <vt:variant>
        <vt:i4>252</vt:i4>
      </vt:variant>
    </vt:vector>
  </HeadingPairs>
  <TitlesOfParts>
    <vt:vector size="259" baseType="lpstr">
      <vt:lpstr>ANAGRAFICA</vt:lpstr>
      <vt:lpstr>A. CURSUS STUDIORUM</vt:lpstr>
      <vt:lpstr>B. ESP. PROFESSIONALI</vt:lpstr>
      <vt:lpstr>C. ESP. VALUTAZIONE</vt:lpstr>
      <vt:lpstr>MOTIVAZIONI</vt:lpstr>
      <vt:lpstr>ELENCHI</vt:lpstr>
      <vt:lpstr>DATI</vt:lpstr>
      <vt:lpstr>ELENCHI!_Toc413678669</vt:lpstr>
      <vt:lpstr>ELENCHI!_Toc413678670</vt:lpstr>
      <vt:lpstr>ELENCHI!_Toc413678671</vt:lpstr>
      <vt:lpstr>ads1_motivazioni_cs</vt:lpstr>
      <vt:lpstr>ads1_motivazioni_ep</vt:lpstr>
      <vt:lpstr>ads1_principale</vt:lpstr>
      <vt:lpstr>ads1_secondaria</vt:lpstr>
      <vt:lpstr>ads1_terziaria</vt:lpstr>
      <vt:lpstr>ads2_motivazioni_cs</vt:lpstr>
      <vt:lpstr>ads2_motivazioni_ep</vt:lpstr>
      <vt:lpstr>ads2_principale</vt:lpstr>
      <vt:lpstr>ads2_secondaria</vt:lpstr>
      <vt:lpstr>ads2_terziaria</vt:lpstr>
      <vt:lpstr>AEROSPAZIO</vt:lpstr>
      <vt:lpstr>AGROALIMENTARE</vt:lpstr>
      <vt:lpstr>'A. CURSUS STUDIORUM'!Area_stampa</vt:lpstr>
      <vt:lpstr>ANAGRAFICA!Area_stampa</vt:lpstr>
      <vt:lpstr>'B. ESP. PROFESSIONALI'!Area_stampa</vt:lpstr>
      <vt:lpstr>'C. ESP. VALUTAZIONE'!Area_stampa</vt:lpstr>
      <vt:lpstr>MOTIVAZIONI!Area_stampa</vt:lpstr>
      <vt:lpstr>aree_specializzazione</vt:lpstr>
      <vt:lpstr>bando1_ambito</vt:lpstr>
      <vt:lpstr>bando1_anno</vt:lpstr>
      <vt:lpstr>bando1_descr</vt:lpstr>
      <vt:lpstr>bando1_ente</vt:lpstr>
      <vt:lpstr>bando1_inv_medio</vt:lpstr>
      <vt:lpstr>bando1_misura</vt:lpstr>
      <vt:lpstr>bando1_proj_val</vt:lpstr>
      <vt:lpstr>bando1_tema</vt:lpstr>
      <vt:lpstr>bando2_ambito</vt:lpstr>
      <vt:lpstr>bando2_anno</vt:lpstr>
      <vt:lpstr>bando2_descr</vt:lpstr>
      <vt:lpstr>bando2_ente</vt:lpstr>
      <vt:lpstr>bando2_inv_medio</vt:lpstr>
      <vt:lpstr>bando2_misura</vt:lpstr>
      <vt:lpstr>bando2_proj_val</vt:lpstr>
      <vt:lpstr>bando2_tema</vt:lpstr>
      <vt:lpstr>bando3_ambito</vt:lpstr>
      <vt:lpstr>bando3_anno</vt:lpstr>
      <vt:lpstr>bando3_descr</vt:lpstr>
      <vt:lpstr>bando3_ente</vt:lpstr>
      <vt:lpstr>bando3_inv_medio</vt:lpstr>
      <vt:lpstr>bando3_misura</vt:lpstr>
      <vt:lpstr>bando3_proj_val</vt:lpstr>
      <vt:lpstr>bando3_tema</vt:lpstr>
      <vt:lpstr>bgt_proj</vt:lpstr>
      <vt:lpstr>candidatura</vt:lpstr>
      <vt:lpstr>cap_domicilio</vt:lpstr>
      <vt:lpstr>cap_residenza</vt:lpstr>
      <vt:lpstr>cellulare</vt:lpstr>
      <vt:lpstr>codice_fiscale</vt:lpstr>
      <vt:lpstr>cognome</vt:lpstr>
      <vt:lpstr>COMPETITIVITÀ_IMPRESE</vt:lpstr>
      <vt:lpstr>comune_domicilio</vt:lpstr>
      <vt:lpstr>comune_nascita</vt:lpstr>
      <vt:lpstr>comune_residenza</vt:lpstr>
      <vt:lpstr>data_nascita</vt:lpstr>
      <vt:lpstr>dot_anno</vt:lpstr>
      <vt:lpstr>dot_presso</vt:lpstr>
      <vt:lpstr>dot_tema</vt:lpstr>
      <vt:lpstr>dot_titolo</vt:lpstr>
      <vt:lpstr>dot_voto</vt:lpstr>
      <vt:lpstr>ECOINDUSTRIA</vt:lpstr>
      <vt:lpstr>elenco_ambito</vt:lpstr>
      <vt:lpstr>elenco_ambito_attivita</vt:lpstr>
      <vt:lpstr>elenco_dim_tipo</vt:lpstr>
      <vt:lpstr>elenco_laurea</vt:lpstr>
      <vt:lpstr>elenco_lingue</vt:lpstr>
      <vt:lpstr>elenco_proj</vt:lpstr>
      <vt:lpstr>elenco_pubblic</vt:lpstr>
      <vt:lpstr>elenco_riferimento</vt:lpstr>
      <vt:lpstr>elenco_sesso</vt:lpstr>
      <vt:lpstr>elenco_tematica</vt:lpstr>
      <vt:lpstr>email</vt:lpstr>
      <vt:lpstr>ep1_ambito</vt:lpstr>
      <vt:lpstr>ep1_attivita</vt:lpstr>
      <vt:lpstr>ep1_comune</vt:lpstr>
      <vt:lpstr>ep1_denominazione</vt:lpstr>
      <vt:lpstr>ep1_dimensione</vt:lpstr>
      <vt:lpstr>ep1_fine</vt:lpstr>
      <vt:lpstr>ep1_inizio</vt:lpstr>
      <vt:lpstr>ep1_provincia</vt:lpstr>
      <vt:lpstr>ep1_resp</vt:lpstr>
      <vt:lpstr>ep1_rife</vt:lpstr>
      <vt:lpstr>ep1_settore</vt:lpstr>
      <vt:lpstr>ep10_ambito</vt:lpstr>
      <vt:lpstr>ep10_attivita</vt:lpstr>
      <vt:lpstr>ep10_comune</vt:lpstr>
      <vt:lpstr>ep10_denominazione</vt:lpstr>
      <vt:lpstr>ep10_dimensione</vt:lpstr>
      <vt:lpstr>ep10_fine</vt:lpstr>
      <vt:lpstr>ep10_inizio</vt:lpstr>
      <vt:lpstr>ep10_provincia</vt:lpstr>
      <vt:lpstr>ep10_resp</vt:lpstr>
      <vt:lpstr>ep10_rife</vt:lpstr>
      <vt:lpstr>ep10_settore</vt:lpstr>
      <vt:lpstr>ep2_ambito</vt:lpstr>
      <vt:lpstr>ep2_attivita</vt:lpstr>
      <vt:lpstr>ep2_comune</vt:lpstr>
      <vt:lpstr>ep2_denominazione</vt:lpstr>
      <vt:lpstr>ep2_dimensione</vt:lpstr>
      <vt:lpstr>ep2_fine</vt:lpstr>
      <vt:lpstr>ep2_inizio</vt:lpstr>
      <vt:lpstr>ep2_provincia</vt:lpstr>
      <vt:lpstr>ep2_resp</vt:lpstr>
      <vt:lpstr>ep2_rife</vt:lpstr>
      <vt:lpstr>ep2_settore</vt:lpstr>
      <vt:lpstr>ep3_ambito</vt:lpstr>
      <vt:lpstr>ep3_attivita</vt:lpstr>
      <vt:lpstr>ep3_comune</vt:lpstr>
      <vt:lpstr>ep3_denominazione</vt:lpstr>
      <vt:lpstr>ep3_dimensione</vt:lpstr>
      <vt:lpstr>ep3_fine</vt:lpstr>
      <vt:lpstr>ep3_inizio</vt:lpstr>
      <vt:lpstr>ep3_provincia</vt:lpstr>
      <vt:lpstr>ep3_resp</vt:lpstr>
      <vt:lpstr>ep3_rife</vt:lpstr>
      <vt:lpstr>ep3_settore</vt:lpstr>
      <vt:lpstr>ep4_ambito</vt:lpstr>
      <vt:lpstr>ep4_attivita</vt:lpstr>
      <vt:lpstr>ep4_comune</vt:lpstr>
      <vt:lpstr>ep4_denominazione</vt:lpstr>
      <vt:lpstr>ep4_dimensione</vt:lpstr>
      <vt:lpstr>ep4_fine</vt:lpstr>
      <vt:lpstr>ep4_inizio</vt:lpstr>
      <vt:lpstr>ep4_provincia</vt:lpstr>
      <vt:lpstr>ep4_resp</vt:lpstr>
      <vt:lpstr>ep4_rife</vt:lpstr>
      <vt:lpstr>ep4_settore</vt:lpstr>
      <vt:lpstr>ep5_ambito</vt:lpstr>
      <vt:lpstr>ep5_attivita</vt:lpstr>
      <vt:lpstr>ep5_comune</vt:lpstr>
      <vt:lpstr>ep5_denominazione</vt:lpstr>
      <vt:lpstr>ep5_dimensione</vt:lpstr>
      <vt:lpstr>ep5_fine</vt:lpstr>
      <vt:lpstr>ep5_inizio</vt:lpstr>
      <vt:lpstr>ep5_provincia</vt:lpstr>
      <vt:lpstr>ep5_resp</vt:lpstr>
      <vt:lpstr>ep5_rife</vt:lpstr>
      <vt:lpstr>ep5_settore</vt:lpstr>
      <vt:lpstr>ep6_ambito</vt:lpstr>
      <vt:lpstr>ep6_attivita</vt:lpstr>
      <vt:lpstr>ep6_comune</vt:lpstr>
      <vt:lpstr>ep6_denominazione</vt:lpstr>
      <vt:lpstr>ep6_dimensione</vt:lpstr>
      <vt:lpstr>ep6_fine</vt:lpstr>
      <vt:lpstr>ep6_inizio</vt:lpstr>
      <vt:lpstr>ep6_provincia</vt:lpstr>
      <vt:lpstr>ep6_resp</vt:lpstr>
      <vt:lpstr>ep6_rife</vt:lpstr>
      <vt:lpstr>ep6_settore</vt:lpstr>
      <vt:lpstr>ep7_ambito</vt:lpstr>
      <vt:lpstr>ep7_attivita</vt:lpstr>
      <vt:lpstr>ep7_comune</vt:lpstr>
      <vt:lpstr>ep7_denominazione</vt:lpstr>
      <vt:lpstr>ep7_dimensione</vt:lpstr>
      <vt:lpstr>ep7_fine</vt:lpstr>
      <vt:lpstr>ep7_inizio</vt:lpstr>
      <vt:lpstr>ep7_provincia</vt:lpstr>
      <vt:lpstr>ep7_resp</vt:lpstr>
      <vt:lpstr>ep7_rife</vt:lpstr>
      <vt:lpstr>ep7_settore</vt:lpstr>
      <vt:lpstr>ep8_ambito</vt:lpstr>
      <vt:lpstr>ep8_attivita</vt:lpstr>
      <vt:lpstr>ep8_comune</vt:lpstr>
      <vt:lpstr>ep8_denominazione</vt:lpstr>
      <vt:lpstr>ep8_dimensione</vt:lpstr>
      <vt:lpstr>ep8_fine</vt:lpstr>
      <vt:lpstr>ep8_inizio</vt:lpstr>
      <vt:lpstr>ep8_provincia</vt:lpstr>
      <vt:lpstr>ep8_resp</vt:lpstr>
      <vt:lpstr>ep8_rife</vt:lpstr>
      <vt:lpstr>ep8_settore</vt:lpstr>
      <vt:lpstr>ep9_ambito</vt:lpstr>
      <vt:lpstr>ep9_attivita</vt:lpstr>
      <vt:lpstr>ep9_comune</vt:lpstr>
      <vt:lpstr>ep9_denominazione</vt:lpstr>
      <vt:lpstr>ep9_dimensione</vt:lpstr>
      <vt:lpstr>ep9_fine</vt:lpstr>
      <vt:lpstr>ep9_inizio</vt:lpstr>
      <vt:lpstr>ep9_provincia</vt:lpstr>
      <vt:lpstr>ep9_resp</vt:lpstr>
      <vt:lpstr>ep9_rife</vt:lpstr>
      <vt:lpstr>ep9_settore</vt:lpstr>
      <vt:lpstr>fax</vt:lpstr>
      <vt:lpstr>GESTIONE_AZIENDALE</vt:lpstr>
      <vt:lpstr>indirizzo_domicilio</vt:lpstr>
      <vt:lpstr>indirizzo_residenza</vt:lpstr>
      <vt:lpstr>INDUSTRIA_DELLA_SALUTE</vt:lpstr>
      <vt:lpstr>INDUSTRIE_CREATIVE_E_CULTURALI</vt:lpstr>
      <vt:lpstr>intestatario_partita_iva</vt:lpstr>
      <vt:lpstr>istruzioni_bianco</vt:lpstr>
      <vt:lpstr>istruzioni_giallo</vt:lpstr>
      <vt:lpstr>istruzioni_rosso</vt:lpstr>
      <vt:lpstr>istruzioni_verde</vt:lpstr>
      <vt:lpstr>l1_anno</vt:lpstr>
      <vt:lpstr>l1_presso</vt:lpstr>
      <vt:lpstr>l1_tema</vt:lpstr>
      <vt:lpstr>l1_tipo</vt:lpstr>
      <vt:lpstr>l1_titolo</vt:lpstr>
      <vt:lpstr>l1_voto</vt:lpstr>
      <vt:lpstr>l11_anno</vt:lpstr>
      <vt:lpstr>l11_presso</vt:lpstr>
      <vt:lpstr>l11_tema</vt:lpstr>
      <vt:lpstr>l11_titolo</vt:lpstr>
      <vt:lpstr>l2_anno</vt:lpstr>
      <vt:lpstr>l2_presso</vt:lpstr>
      <vt:lpstr>l2_tema</vt:lpstr>
      <vt:lpstr>l2_tipo</vt:lpstr>
      <vt:lpstr>l2_titolo</vt:lpstr>
      <vt:lpstr>l2_voto</vt:lpstr>
      <vt:lpstr>l21_anno</vt:lpstr>
      <vt:lpstr>l21_presso</vt:lpstr>
      <vt:lpstr>l21_tema</vt:lpstr>
      <vt:lpstr>l21_titolo</vt:lpstr>
      <vt:lpstr>lingua_madre</vt:lpstr>
      <vt:lpstr>lingua1</vt:lpstr>
      <vt:lpstr>lingua1_livello</vt:lpstr>
      <vt:lpstr>lingua2</vt:lpstr>
      <vt:lpstr>lingua2_livello</vt:lpstr>
      <vt:lpstr>lingua3</vt:lpstr>
      <vt:lpstr>lingua3_livello</vt:lpstr>
      <vt:lpstr>livello_proj</vt:lpstr>
      <vt:lpstr>m2l_anno</vt:lpstr>
      <vt:lpstr>m2l_presso</vt:lpstr>
      <vt:lpstr>m2l_tema</vt:lpstr>
      <vt:lpstr>m2l_titolo</vt:lpstr>
      <vt:lpstr>m2l_voto</vt:lpstr>
      <vt:lpstr>Macroaree</vt:lpstr>
      <vt:lpstr>MANIFATTURIERO_AVANZATO</vt:lpstr>
      <vt:lpstr>MOBILITÀ_SOSTENIBILE</vt:lpstr>
      <vt:lpstr>nome</vt:lpstr>
      <vt:lpstr>partita_iva</vt:lpstr>
      <vt:lpstr>partner_proj</vt:lpstr>
      <vt:lpstr>pec</vt:lpstr>
      <vt:lpstr>provincia_domicilio</vt:lpstr>
      <vt:lpstr>provincia_nascita</vt:lpstr>
      <vt:lpstr>provincia_residenza</vt:lpstr>
      <vt:lpstr>ruolo_proj</vt:lpstr>
      <vt:lpstr>sesso</vt:lpstr>
      <vt:lpstr>SMART_CITIES_AND_COMMUNITIES</vt:lpstr>
      <vt:lpstr>spec_principale</vt:lpstr>
      <vt:lpstr>spec_secondaria</vt:lpstr>
      <vt:lpstr>stato_nascita</vt:lpstr>
      <vt:lpstr>TECNOLOGIE_DIGITALI_E_CIBERNETICHE</vt:lpstr>
      <vt:lpstr>TECNOLOGIE_INDUSTRIALI_ABILITANTI</vt:lpstr>
      <vt:lpstr>telefono</vt:lpstr>
      <vt:lpstr>tempo_proj</vt:lpstr>
      <vt:lpstr>'A. CURSUS STUDIORUM'!Titoli_stampa</vt:lpstr>
      <vt:lpstr>'B. ESP. PROFESSIONALI'!Titoli_stampa</vt:lpstr>
      <vt:lpstr>'C. ESP. VALUTAZIONE'!Titoli_stampa</vt:lpstr>
      <vt:lpstr>MOTIVAZIONI!Titoli_stampa</vt:lpstr>
    </vt:vector>
  </TitlesOfParts>
  <Company>Cestec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A4. CV standardizzato</dc:title>
  <dc:subject>Avviso esperti VT</dc:subject>
  <dc:creator>Finlombarda S.p.A.</dc:creator>
  <cp:lastModifiedBy>Alessandro Chiesa</cp:lastModifiedBy>
  <cp:lastPrinted>2015-03-19T11:18:15Z</cp:lastPrinted>
  <dcterms:created xsi:type="dcterms:W3CDTF">2015-03-10T11:30:22Z</dcterms:created>
  <dcterms:modified xsi:type="dcterms:W3CDTF">2021-08-02T12:49:42Z</dcterms:modified>
  <cp:contentStatus>Finale</cp:contentStatus>
</cp:coreProperties>
</file>